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LCC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<sst xmlns="http://schemas.openxmlformats.org/spreadsheetml/2006/main" count="41" uniqueCount="40">
  <si>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Comparador de costo del ciclo de vida (LCC)</t>
  </si>
  <si>
    <t xml:space="preserve">Cómo se usa</t>
  </si>
  <si>
    <t xml:space="preserve">1. Cargá la vida útil y la tasa de descuento (con tasa 0% es una suma simple de costos).</t>
  </si>
  <si>
    <t xml:space="preserve">2. Para cada opción anotá el precio de compra e instalación, el costo anual de operación y mantenimiento (energía, insumos, repuestos, mano de obra), la pérdida anual por paradas y el valor residual.</t>
  </si>
  <si>
    <t xml:space="preserve">3. LCC = adquisición + costos anuales descontados a valor presente - valor residual descontado.</t>
  </si>
  <si>
    <t xml:space="preserve">4. Mirá qué parte del LCC es la compra: en los equipos más baratos de comprar suele ser una fracción menor del costo total.</t>
  </si>
  <si>
    <t xml:space="preserve">5. El costo anual se supone constante todos los años; si esperás que crezca con el desgaste, ajustá el detalle año a año.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</si>
  <si>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</si>
  <si>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</si>
  <si>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</si>
  <si>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</si>
  <si>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Definición de costo del ciclo de vida: R. D. Etchegno, 'Mantenimiento basado en la ingeniería' (tesis, Universidad Nacional del Sur). Descuento a valor presente y ejemplo de comparación: Ihobe / Gobierno Vasco, 'El análisis de costes aplicado al diseño sostenible de productos'.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</si>
  <si>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</si>
  <si>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</si>
  <si>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Compará dos equipos por lo que cuestan en toda su vida útil. Completá lo amarillo.</t>
  </si>
  <si>
    <t xml:space="preserve">Vida útil considerada (años, máximo 30)</t>
  </si>
  <si>
    <t xml:space="preserve">Tasa de descuento anual</t>
  </si>
  <si>
    <t xml:space="preserve">Concepto</t>
  </si>
  <si>
    <t xml:space="preserve">Opción A</t>
  </si>
  <si>
    <t xml:space="preserve">Opción B</t>
  </si>
  <si>
    <t xml:space="preserve">Nombre</t>
  </si>
  <si>
    <t xml:space="preserve">Equipo barato</t>
  </si>
  <si>
    <t xml:space="preserve">Equipo eficiente</t>
  </si>
  <si>
    <t xml:space="preserve">Precio de adquisición e instalación</t>
  </si>
  <si>
    <t xml:space="preserve">Costo anual de operación y mantenimiento</t>
  </si>
  <si>
    <t xml:space="preserve">Pérdida anual por paradas (producción perdida)</t>
  </si>
  <si>
    <t xml:space="preserve">Valor residual al final de la vida</t>
  </si>
  <si>
    <t xml:space="preserve">Valor presente de los costos anuales</t>
  </si>
  <si>
    <t xml:space="preserve">Valor presente del valor residual</t>
  </si>
  <si>
    <t xml:space="preserve">COSTO DEL CICLO DE VIDA (LCC)</t>
  </si>
  <si>
    <t xml:space="preserve">La compra representa el</t>
  </si>
  <si>
    <t xml:space="preserve">Opción más barata en costo total</t>
  </si>
  <si>
    <t xml:space="preserve">Diferencia</t>
  </si>
  <si>
    <t xml:space="preserve">Detalle año a año (los años posteriores a la vida útil valen 0)</t>
  </si>
  <si>
    <t xml:space="preserve">Año</t>
  </si>
  <si>
    <t xml:space="preserve">Factor de descuento</t>
  </si>
  <si>
    <t xml:space="preserve">Costo anual A</t>
  </si>
  <si>
    <t xml:space="preserve">Costo anual A (valor presente)</t>
  </si>
  <si>
    <t xml:space="preserve">Costo anual B</t>
  </si>
  <si>
    <t xml:space="preserve">Costo anual B (valor presente)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</si>
</sst>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#,##0"/>
    <numFmt numFmtId="167" formatCode="0\ %"/>
    <numFmt numFmtId="168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4" customFormat="false" ht="15" hidden="false" customHeight="false" outlineLevel="0" collapsed="false">
      <c r="A14" s="2" t="s">
        <v>10</v>
      </c>
    </row>
    <row r="15" customFormat="false" ht="35.0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0" t="s">
        <v>12</v>
      </c>
    </row>
    <row r="18" customFormat="false" ht="15" hidden="false" customHeight="false" outlineLevel="0" collapsed="false">
      <c r="A18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5" min="5" style="0" width="20"/>
    <col collapsed="false" customWidth="true" hidden="false" outlineLevel="0" max="6" min="6" style="0" width="2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14</v>
      </c>
    </row>
    <row r="4" customFormat="false" ht="15" hidden="false" customHeight="false" outlineLevel="0" collapsed="false">
      <c r="A4" s="0" t="s">
        <v>15</v>
      </c>
      <c r="B4" s="6" t="n">
        <v>10</v>
      </c>
    </row>
    <row r="5" customFormat="false" ht="15" hidden="false" customHeight="false" outlineLevel="0" collapsed="false">
      <c r="A5" s="0" t="s">
        <v>16</v>
      </c>
      <c r="B5" s="7" t="n">
        <v>0.08</v>
      </c>
    </row>
    <row r="7" customFormat="false" ht="42" hidden="false" customHeight="true" outlineLevel="0" collapsed="false">
      <c r="A7" s="8" t="s">
        <v>17</v>
      </c>
      <c r="B7" s="8" t="s">
        <v>18</v>
      </c>
      <c r="C7" s="8" t="s">
        <v>19</v>
      </c>
    </row>
    <row r="8" customFormat="false" ht="15" hidden="false" customHeight="false" outlineLevel="0" collapsed="false">
      <c r="A8" s="0" t="s">
        <v>20</v>
      </c>
      <c r="B8" s="6" t="s">
        <v>21</v>
      </c>
      <c r="C8" s="6" t="s">
        <v>22</v>
      </c>
    </row>
    <row r="9" customFormat="false" ht="15" hidden="false" customHeight="false" outlineLevel="0" collapsed="false">
      <c r="A9" s="0" t="s">
        <v>23</v>
      </c>
      <c r="B9" s="9" t="n">
        <v>50000</v>
      </c>
      <c r="C9" s="9" t="n">
        <v>90000</v>
      </c>
    </row>
    <row r="10" customFormat="false" ht="15" hidden="false" customHeight="false" outlineLevel="0" collapsed="false">
      <c r="A10" s="0" t="s">
        <v>24</v>
      </c>
      <c r="B10" s="9" t="n">
        <v>25000</v>
      </c>
      <c r="C10" s="9" t="n">
        <v>12000</v>
      </c>
    </row>
    <row r="11" customFormat="false" ht="15" hidden="false" customHeight="false" outlineLevel="0" collapsed="false">
      <c r="A11" s="0" t="s">
        <v>25</v>
      </c>
      <c r="B11" s="9" t="n">
        <v>8000</v>
      </c>
      <c r="C11" s="9" t="n">
        <v>2000</v>
      </c>
    </row>
    <row r="12" customFormat="false" ht="15" hidden="false" customHeight="false" outlineLevel="0" collapsed="false">
      <c r="A12" s="0" t="s">
        <v>26</v>
      </c>
      <c r="B12" s="9" t="n">
        <v>0</v>
      </c>
      <c r="C12" s="9" t="n">
        <v>5000</v>
      </c>
    </row>
    <row r="14" customFormat="false" ht="15" hidden="false" customHeight="false" outlineLevel="0" collapsed="false">
      <c r="A14" s="0" t="s">
        <v>27</v>
      </c>
      <c r="B14" s="10" t="n">
        <f aca="false">SUM(D24:D53)</f>
        <v>221432.686165068</v>
      </c>
      <c r="C14" s="10" t="n">
        <f aca="false">SUM(F24:F53)</f>
        <v>93941.1395851802</v>
      </c>
    </row>
    <row r="15" customFormat="false" ht="15" hidden="false" customHeight="false" outlineLevel="0" collapsed="false">
      <c r="A15" s="0" t="s">
        <v>28</v>
      </c>
      <c r="B15" s="10" t="n">
        <f aca="false">B12/(1+$B$5)^$B$4</f>
        <v>0</v>
      </c>
      <c r="C15" s="10" t="n">
        <f aca="false">C12/(1+$B$5)^$B$4</f>
        <v>2315.96744042342</v>
      </c>
    </row>
    <row r="16" customFormat="false" ht="15" hidden="false" customHeight="false" outlineLevel="0" collapsed="false">
      <c r="A16" s="2" t="s">
        <v>29</v>
      </c>
      <c r="B16" s="11" t="n">
        <f aca="false">B9+B14-B15</f>
        <v>271432.686165068</v>
      </c>
      <c r="C16" s="11" t="n">
        <f aca="false">C9+C14-C15</f>
        <v>181625.172144757</v>
      </c>
    </row>
    <row r="17" customFormat="false" ht="15" hidden="false" customHeight="false" outlineLevel="0" collapsed="false">
      <c r="A17" s="0" t="s">
        <v>30</v>
      </c>
      <c r="B17" s="12" t="n">
        <f aca="false">IF(B16&gt;0,B9/B16,"")</f>
        <v>0.184207733808423</v>
      </c>
      <c r="C17" s="12" t="n">
        <f aca="false">IF(C16&gt;0,C9/C16,"")</f>
        <v>0.495526027241804</v>
      </c>
    </row>
    <row r="18" customFormat="false" ht="15" hidden="false" customHeight="false" outlineLevel="0" collapsed="false">
      <c r="A18" s="0" t="s">
        <v>31</v>
      </c>
      <c r="B18" s="13" t="str">
        <f aca="false">IF(ROUND(B16,2)=ROUND(C16,2),"Empate",IF(B16&lt;C16,B8,C8))</f>
        <v>Equipo eficiente</v>
      </c>
    </row>
    <row r="19" customFormat="false" ht="15" hidden="false" customHeight="false" outlineLevel="0" collapsed="false">
      <c r="A19" s="0" t="s">
        <v>32</v>
      </c>
      <c r="B19" s="10" t="n">
        <f aca="false">ABS(B16-C16)</f>
        <v>89807.5140203108</v>
      </c>
      <c r="C19" s="14"/>
    </row>
    <row r="22" customFormat="false" ht="15" hidden="false" customHeight="false" outlineLevel="0" collapsed="false">
      <c r="A22" s="2" t="s">
        <v>33</v>
      </c>
    </row>
    <row r="23" customFormat="false" ht="42" hidden="false" customHeight="true" outlineLevel="0" collapsed="false">
      <c r="A23" s="8" t="s">
        <v>34</v>
      </c>
      <c r="B23" s="8" t="s">
        <v>35</v>
      </c>
      <c r="C23" s="8" t="s">
        <v>36</v>
      </c>
      <c r="D23" s="8" t="s">
        <v>37</v>
      </c>
      <c r="E23" s="8" t="s">
        <v>38</v>
      </c>
      <c r="F23" s="8" t="s">
        <v>39</v>
      </c>
    </row>
    <row r="24" customFormat="false" ht="15" hidden="false" customHeight="false" outlineLevel="0" collapsed="false">
      <c r="A24" s="13" t="n">
        <v>1</v>
      </c>
      <c r="B24" s="15" t="n">
        <f aca="false">1/(1+$B$5)^A24</f>
        <v>0.925925925925926</v>
      </c>
      <c r="C24" s="10" t="n">
        <f aca="false">IF(A24&lt;=$B$4,$B$10+$B$11,0)</f>
        <v>33000</v>
      </c>
      <c r="D24" s="10" t="n">
        <f aca="false">C24*B24</f>
        <v>30555.5555555556</v>
      </c>
      <c r="E24" s="10" t="n">
        <f aca="false">IF(A24&lt;=$B$4,$C$10+$C$11,0)</f>
        <v>14000</v>
      </c>
      <c r="F24" s="10" t="n">
        <f aca="false">E24*B24</f>
        <v>12962.962962963</v>
      </c>
    </row>
    <row r="25" customFormat="false" ht="15" hidden="false" customHeight="false" outlineLevel="0" collapsed="false">
      <c r="A25" s="13" t="n">
        <v>2</v>
      </c>
      <c r="B25" s="15" t="n">
        <f aca="false">1/(1+$B$5)^A25</f>
        <v>0.857338820301783</v>
      </c>
      <c r="C25" s="10" t="n">
        <f aca="false">IF(A25&lt;=$B$4,$B$10+$B$11,0)</f>
        <v>33000</v>
      </c>
      <c r="D25" s="10" t="n">
        <f aca="false">C25*B25</f>
        <v>28292.1810699588</v>
      </c>
      <c r="E25" s="10" t="n">
        <f aca="false">IF(A25&lt;=$B$4,$C$10+$C$11,0)</f>
        <v>14000</v>
      </c>
      <c r="F25" s="10" t="n">
        <f aca="false">E25*B25</f>
        <v>12002.743484225</v>
      </c>
    </row>
    <row r="26" customFormat="false" ht="15" hidden="false" customHeight="false" outlineLevel="0" collapsed="false">
      <c r="A26" s="13" t="n">
        <v>3</v>
      </c>
      <c r="B26" s="15" t="n">
        <f aca="false">1/(1+$B$5)^A26</f>
        <v>0.79383224102017</v>
      </c>
      <c r="C26" s="10" t="n">
        <f aca="false">IF(A26&lt;=$B$4,$B$10+$B$11,0)</f>
        <v>33000</v>
      </c>
      <c r="D26" s="10" t="n">
        <f aca="false">C26*B26</f>
        <v>26196.4639536656</v>
      </c>
      <c r="E26" s="10" t="n">
        <f aca="false">IF(A26&lt;=$B$4,$C$10+$C$11,0)</f>
        <v>14000</v>
      </c>
      <c r="F26" s="10" t="n">
        <f aca="false">E26*B26</f>
        <v>11113.6513742824</v>
      </c>
    </row>
    <row r="27" customFormat="false" ht="15" hidden="false" customHeight="false" outlineLevel="0" collapsed="false">
      <c r="A27" s="13" t="n">
        <v>4</v>
      </c>
      <c r="B27" s="15" t="n">
        <f aca="false">1/(1+$B$5)^A27</f>
        <v>0.735029852796453</v>
      </c>
      <c r="C27" s="10" t="n">
        <f aca="false">IF(A27&lt;=$B$4,$B$10+$B$11,0)</f>
        <v>33000</v>
      </c>
      <c r="D27" s="10" t="n">
        <f aca="false">C27*B27</f>
        <v>24255.985142283</v>
      </c>
      <c r="E27" s="10" t="n">
        <f aca="false">IF(A27&lt;=$B$4,$C$10+$C$11,0)</f>
        <v>14000</v>
      </c>
      <c r="F27" s="10" t="n">
        <f aca="false">E27*B27</f>
        <v>10290.4179391503</v>
      </c>
    </row>
    <row r="28" customFormat="false" ht="15" hidden="false" customHeight="false" outlineLevel="0" collapsed="false">
      <c r="A28" s="13" t="n">
        <v>5</v>
      </c>
      <c r="B28" s="15" t="n">
        <f aca="false">1/(1+$B$5)^A28</f>
        <v>0.680583197033753</v>
      </c>
      <c r="C28" s="10" t="n">
        <f aca="false">IF(A28&lt;=$B$4,$B$10+$B$11,0)</f>
        <v>33000</v>
      </c>
      <c r="D28" s="10" t="n">
        <f aca="false">C28*B28</f>
        <v>22459.2455021138</v>
      </c>
      <c r="E28" s="10" t="n">
        <f aca="false">IF(A28&lt;=$B$4,$C$10+$C$11,0)</f>
        <v>14000</v>
      </c>
      <c r="F28" s="10" t="n">
        <f aca="false">E28*B28</f>
        <v>9528.16475847254</v>
      </c>
    </row>
    <row r="29" customFormat="false" ht="15" hidden="false" customHeight="false" outlineLevel="0" collapsed="false">
      <c r="A29" s="13" t="n">
        <v>6</v>
      </c>
      <c r="B29" s="15" t="n">
        <f aca="false">1/(1+$B$5)^A29</f>
        <v>0.630169626883105</v>
      </c>
      <c r="C29" s="10" t="n">
        <f aca="false">IF(A29&lt;=$B$4,$B$10+$B$11,0)</f>
        <v>33000</v>
      </c>
      <c r="D29" s="10" t="n">
        <f aca="false">C29*B29</f>
        <v>20795.5976871425</v>
      </c>
      <c r="E29" s="10" t="n">
        <f aca="false">IF(A29&lt;=$B$4,$C$10+$C$11,0)</f>
        <v>14000</v>
      </c>
      <c r="F29" s="10" t="n">
        <f aca="false">E29*B29</f>
        <v>8822.37477636346</v>
      </c>
    </row>
    <row r="30" customFormat="false" ht="15" hidden="false" customHeight="false" outlineLevel="0" collapsed="false">
      <c r="A30" s="13" t="n">
        <v>7</v>
      </c>
      <c r="B30" s="15" t="n">
        <f aca="false">1/(1+$B$5)^A30</f>
        <v>0.583490395262134</v>
      </c>
      <c r="C30" s="10" t="n">
        <f aca="false">IF(A30&lt;=$B$4,$B$10+$B$11,0)</f>
        <v>33000</v>
      </c>
      <c r="D30" s="10" t="n">
        <f aca="false">C30*B30</f>
        <v>19255.1830436504</v>
      </c>
      <c r="E30" s="10" t="n">
        <f aca="false">IF(A30&lt;=$B$4,$C$10+$C$11,0)</f>
        <v>14000</v>
      </c>
      <c r="F30" s="10" t="n">
        <f aca="false">E30*B30</f>
        <v>8168.86553366987</v>
      </c>
    </row>
    <row r="31" customFormat="false" ht="15" hidden="false" customHeight="false" outlineLevel="0" collapsed="false">
      <c r="A31" s="13" t="n">
        <v>8</v>
      </c>
      <c r="B31" s="15" t="n">
        <f aca="false">1/(1+$B$5)^A31</f>
        <v>0.540268884501976</v>
      </c>
      <c r="C31" s="10" t="n">
        <f aca="false">IF(A31&lt;=$B$4,$B$10+$B$11,0)</f>
        <v>33000</v>
      </c>
      <c r="D31" s="10" t="n">
        <f aca="false">C31*B31</f>
        <v>17828.8731885652</v>
      </c>
      <c r="E31" s="10" t="n">
        <f aca="false">IF(A31&lt;=$B$4,$C$10+$C$11,0)</f>
        <v>14000</v>
      </c>
      <c r="F31" s="10" t="n">
        <f aca="false">E31*B31</f>
        <v>7563.76438302766</v>
      </c>
    </row>
    <row r="32" customFormat="false" ht="15" hidden="false" customHeight="false" outlineLevel="0" collapsed="false">
      <c r="A32" s="13" t="n">
        <v>9</v>
      </c>
      <c r="B32" s="15" t="n">
        <f aca="false">1/(1+$B$5)^A32</f>
        <v>0.500248967131459</v>
      </c>
      <c r="C32" s="10" t="n">
        <f aca="false">IF(A32&lt;=$B$4,$B$10+$B$11,0)</f>
        <v>33000</v>
      </c>
      <c r="D32" s="10" t="n">
        <f aca="false">C32*B32</f>
        <v>16508.2159153381</v>
      </c>
      <c r="E32" s="10" t="n">
        <f aca="false">IF(A32&lt;=$B$4,$C$10+$C$11,0)</f>
        <v>14000</v>
      </c>
      <c r="F32" s="10" t="n">
        <f aca="false">E32*B32</f>
        <v>7003.48553984043</v>
      </c>
    </row>
    <row r="33" customFormat="false" ht="15" hidden="false" customHeight="false" outlineLevel="0" collapsed="false">
      <c r="A33" s="13" t="n">
        <v>10</v>
      </c>
      <c r="B33" s="15" t="n">
        <f aca="false">1/(1+$B$5)^A33</f>
        <v>0.463193488084684</v>
      </c>
      <c r="C33" s="10" t="n">
        <f aca="false">IF(A33&lt;=$B$4,$B$10+$B$11,0)</f>
        <v>33000</v>
      </c>
      <c r="D33" s="10" t="n">
        <f aca="false">C33*B33</f>
        <v>15285.3851067946</v>
      </c>
      <c r="E33" s="10" t="n">
        <f aca="false">IF(A33&lt;=$B$4,$C$10+$C$11,0)</f>
        <v>14000</v>
      </c>
      <c r="F33" s="10" t="n">
        <f aca="false">E33*B33</f>
        <v>6484.70883318558</v>
      </c>
    </row>
    <row r="34" customFormat="false" ht="15" hidden="false" customHeight="false" outlineLevel="0" collapsed="false">
      <c r="A34" s="13" t="n">
        <v>11</v>
      </c>
      <c r="B34" s="15" t="n">
        <f aca="false">1/(1+$B$5)^A34</f>
        <v>0.428882859337671</v>
      </c>
      <c r="C34" s="10" t="n">
        <f aca="false">IF(A34&lt;=$B$4,$B$10+$B$11,0)</f>
        <v>0</v>
      </c>
      <c r="D34" s="10" t="n">
        <f aca="false">C34*B34</f>
        <v>0</v>
      </c>
      <c r="E34" s="10" t="n">
        <f aca="false">IF(A34&lt;=$B$4,$C$10+$C$11,0)</f>
        <v>0</v>
      </c>
      <c r="F34" s="10" t="n">
        <f aca="false">E34*B34</f>
        <v>0</v>
      </c>
    </row>
    <row r="35" customFormat="false" ht="15" hidden="false" customHeight="false" outlineLevel="0" collapsed="false">
      <c r="A35" s="13" t="n">
        <v>12</v>
      </c>
      <c r="B35" s="15" t="n">
        <f aca="false">1/(1+$B$5)^A35</f>
        <v>0.397113758645991</v>
      </c>
      <c r="C35" s="10" t="n">
        <f aca="false">IF(A35&lt;=$B$4,$B$10+$B$11,0)</f>
        <v>0</v>
      </c>
      <c r="D35" s="10" t="n">
        <f aca="false">C35*B35</f>
        <v>0</v>
      </c>
      <c r="E35" s="10" t="n">
        <f aca="false">IF(A35&lt;=$B$4,$C$10+$C$11,0)</f>
        <v>0</v>
      </c>
      <c r="F35" s="10" t="n">
        <f aca="false">E35*B35</f>
        <v>0</v>
      </c>
    </row>
    <row r="36" customFormat="false" ht="15" hidden="false" customHeight="false" outlineLevel="0" collapsed="false">
      <c r="A36" s="13" t="n">
        <v>13</v>
      </c>
      <c r="B36" s="15" t="n">
        <f aca="false">1/(1+$B$5)^A36</f>
        <v>0.367697924672214</v>
      </c>
      <c r="C36" s="10" t="n">
        <f aca="false">IF(A36&lt;=$B$4,$B$10+$B$11,0)</f>
        <v>0</v>
      </c>
      <c r="D36" s="10" t="n">
        <f aca="false">C36*B36</f>
        <v>0</v>
      </c>
      <c r="E36" s="10" t="n">
        <f aca="false">IF(A36&lt;=$B$4,$C$10+$C$11,0)</f>
        <v>0</v>
      </c>
      <c r="F36" s="10" t="n">
        <f aca="false">E36*B36</f>
        <v>0</v>
      </c>
    </row>
    <row r="37" customFormat="false" ht="15" hidden="false" customHeight="false" outlineLevel="0" collapsed="false">
      <c r="A37" s="13" t="n">
        <v>14</v>
      </c>
      <c r="B37" s="15" t="n">
        <f aca="false">1/(1+$B$5)^A37</f>
        <v>0.340461041363161</v>
      </c>
      <c r="C37" s="10" t="n">
        <f aca="false">IF(A37&lt;=$B$4,$B$10+$B$11,0)</f>
        <v>0</v>
      </c>
      <c r="D37" s="10" t="n">
        <f aca="false">C37*B37</f>
        <v>0</v>
      </c>
      <c r="E37" s="10" t="n">
        <f aca="false">IF(A37&lt;=$B$4,$C$10+$C$11,0)</f>
        <v>0</v>
      </c>
      <c r="F37" s="10" t="n">
        <f aca="false">E37*B37</f>
        <v>0</v>
      </c>
    </row>
    <row r="38" customFormat="false" ht="15" hidden="false" customHeight="false" outlineLevel="0" collapsed="false">
      <c r="A38" s="13" t="n">
        <v>15</v>
      </c>
      <c r="B38" s="15" t="n">
        <f aca="false">1/(1+$B$5)^A38</f>
        <v>0.31524170496589</v>
      </c>
      <c r="C38" s="10" t="n">
        <f aca="false">IF(A38&lt;=$B$4,$B$10+$B$11,0)</f>
        <v>0</v>
      </c>
      <c r="D38" s="10" t="n">
        <f aca="false">C38*B38</f>
        <v>0</v>
      </c>
      <c r="E38" s="10" t="n">
        <f aca="false">IF(A38&lt;=$B$4,$C$10+$C$11,0)</f>
        <v>0</v>
      </c>
      <c r="F38" s="10" t="n">
        <f aca="false">E38*B38</f>
        <v>0</v>
      </c>
    </row>
    <row r="39" customFormat="false" ht="15" hidden="false" customHeight="false" outlineLevel="0" collapsed="false">
      <c r="A39" s="13" t="n">
        <v>16</v>
      </c>
      <c r="B39" s="15" t="n">
        <f aca="false">1/(1+$B$5)^A39</f>
        <v>0.291890467561009</v>
      </c>
      <c r="C39" s="10" t="n">
        <f aca="false">IF(A39&lt;=$B$4,$B$10+$B$11,0)</f>
        <v>0</v>
      </c>
      <c r="D39" s="10" t="n">
        <f aca="false">C39*B39</f>
        <v>0</v>
      </c>
      <c r="E39" s="10" t="n">
        <f aca="false">IF(A39&lt;=$B$4,$C$10+$C$11,0)</f>
        <v>0</v>
      </c>
      <c r="F39" s="10" t="n">
        <f aca="false">E39*B39</f>
        <v>0</v>
      </c>
    </row>
    <row r="40" customFormat="false" ht="15" hidden="false" customHeight="false" outlineLevel="0" collapsed="false">
      <c r="A40" s="13" t="n">
        <v>17</v>
      </c>
      <c r="B40" s="15" t="n">
        <f aca="false">1/(1+$B$5)^A40</f>
        <v>0.270268951445379</v>
      </c>
      <c r="C40" s="10" t="n">
        <f aca="false">IF(A40&lt;=$B$4,$B$10+$B$11,0)</f>
        <v>0</v>
      </c>
      <c r="D40" s="10" t="n">
        <f aca="false">C40*B40</f>
        <v>0</v>
      </c>
      <c r="E40" s="10" t="n">
        <f aca="false">IF(A40&lt;=$B$4,$C$10+$C$11,0)</f>
        <v>0</v>
      </c>
      <c r="F40" s="10" t="n">
        <f aca="false">E40*B40</f>
        <v>0</v>
      </c>
    </row>
    <row r="41" customFormat="false" ht="15" hidden="false" customHeight="false" outlineLevel="0" collapsed="false">
      <c r="A41" s="13" t="n">
        <v>18</v>
      </c>
      <c r="B41" s="15" t="n">
        <f aca="false">1/(1+$B$5)^A41</f>
        <v>0.250249029116092</v>
      </c>
      <c r="C41" s="10" t="n">
        <f aca="false">IF(A41&lt;=$B$4,$B$10+$B$11,0)</f>
        <v>0</v>
      </c>
      <c r="D41" s="10" t="n">
        <f aca="false">C41*B41</f>
        <v>0</v>
      </c>
      <c r="E41" s="10" t="n">
        <f aca="false">IF(A41&lt;=$B$4,$C$10+$C$11,0)</f>
        <v>0</v>
      </c>
      <c r="F41" s="10" t="n">
        <f aca="false">E41*B41</f>
        <v>0</v>
      </c>
    </row>
    <row r="42" customFormat="false" ht="15" hidden="false" customHeight="false" outlineLevel="0" collapsed="false">
      <c r="A42" s="13" t="n">
        <v>19</v>
      </c>
      <c r="B42" s="15" t="n">
        <f aca="false">1/(1+$B$5)^A42</f>
        <v>0.231712063996381</v>
      </c>
      <c r="C42" s="10" t="n">
        <f aca="false">IF(A42&lt;=$B$4,$B$10+$B$11,0)</f>
        <v>0</v>
      </c>
      <c r="D42" s="10" t="n">
        <f aca="false">C42*B42</f>
        <v>0</v>
      </c>
      <c r="E42" s="10" t="n">
        <f aca="false">IF(A42&lt;=$B$4,$C$10+$C$11,0)</f>
        <v>0</v>
      </c>
      <c r="F42" s="10" t="n">
        <f aca="false">E42*B42</f>
        <v>0</v>
      </c>
    </row>
    <row r="43" customFormat="false" ht="15" hidden="false" customHeight="false" outlineLevel="0" collapsed="false">
      <c r="A43" s="13" t="n">
        <v>20</v>
      </c>
      <c r="B43" s="15" t="n">
        <f aca="false">1/(1+$B$5)^A43</f>
        <v>0.214548207404056</v>
      </c>
      <c r="C43" s="10" t="n">
        <f aca="false">IF(A43&lt;=$B$4,$B$10+$B$11,0)</f>
        <v>0</v>
      </c>
      <c r="D43" s="10" t="n">
        <f aca="false">C43*B43</f>
        <v>0</v>
      </c>
      <c r="E43" s="10" t="n">
        <f aca="false">IF(A43&lt;=$B$4,$C$10+$C$11,0)</f>
        <v>0</v>
      </c>
      <c r="F43" s="10" t="n">
        <f aca="false">E43*B43</f>
        <v>0</v>
      </c>
    </row>
    <row r="44" customFormat="false" ht="15" hidden="false" customHeight="false" outlineLevel="0" collapsed="false">
      <c r="A44" s="13" t="n">
        <v>21</v>
      </c>
      <c r="B44" s="15" t="n">
        <f aca="false">1/(1+$B$5)^A44</f>
        <v>0.198655747596349</v>
      </c>
      <c r="C44" s="10" t="n">
        <f aca="false">IF(A44&lt;=$B$4,$B$10+$B$11,0)</f>
        <v>0</v>
      </c>
      <c r="D44" s="10" t="n">
        <f aca="false">C44*B44</f>
        <v>0</v>
      </c>
      <c r="E44" s="10" t="n">
        <f aca="false">IF(A44&lt;=$B$4,$C$10+$C$11,0)</f>
        <v>0</v>
      </c>
      <c r="F44" s="10" t="n">
        <f aca="false">E44*B44</f>
        <v>0</v>
      </c>
    </row>
    <row r="45" customFormat="false" ht="15" hidden="false" customHeight="false" outlineLevel="0" collapsed="false">
      <c r="A45" s="13" t="n">
        <v>22</v>
      </c>
      <c r="B45" s="15" t="n">
        <f aca="false">1/(1+$B$5)^A45</f>
        <v>0.183940507033656</v>
      </c>
      <c r="C45" s="10" t="n">
        <f aca="false">IF(A45&lt;=$B$4,$B$10+$B$11,0)</f>
        <v>0</v>
      </c>
      <c r="D45" s="10" t="n">
        <f aca="false">C45*B45</f>
        <v>0</v>
      </c>
      <c r="E45" s="10" t="n">
        <f aca="false">IF(A45&lt;=$B$4,$C$10+$C$11,0)</f>
        <v>0</v>
      </c>
      <c r="F45" s="10" t="n">
        <f aca="false">E45*B45</f>
        <v>0</v>
      </c>
    </row>
    <row r="46" customFormat="false" ht="15" hidden="false" customHeight="false" outlineLevel="0" collapsed="false">
      <c r="A46" s="13" t="n">
        <v>23</v>
      </c>
      <c r="B46" s="15" t="n">
        <f aca="false">1/(1+$B$5)^A46</f>
        <v>0.170315284290422</v>
      </c>
      <c r="C46" s="10" t="n">
        <f aca="false">IF(A46&lt;=$B$4,$B$10+$B$11,0)</f>
        <v>0</v>
      </c>
      <c r="D46" s="10" t="n">
        <f aca="false">C46*B46</f>
        <v>0</v>
      </c>
      <c r="E46" s="10" t="n">
        <f aca="false">IF(A46&lt;=$B$4,$C$10+$C$11,0)</f>
        <v>0</v>
      </c>
      <c r="F46" s="10" t="n">
        <f aca="false">E46*B46</f>
        <v>0</v>
      </c>
    </row>
    <row r="47" customFormat="false" ht="15" hidden="false" customHeight="false" outlineLevel="0" collapsed="false">
      <c r="A47" s="13" t="n">
        <v>24</v>
      </c>
      <c r="B47" s="15" t="n">
        <f aca="false">1/(1+$B$5)^A47</f>
        <v>0.157699337305947</v>
      </c>
      <c r="C47" s="10" t="n">
        <f aca="false">IF(A47&lt;=$B$4,$B$10+$B$11,0)</f>
        <v>0</v>
      </c>
      <c r="D47" s="10" t="n">
        <f aca="false">C47*B47</f>
        <v>0</v>
      </c>
      <c r="E47" s="10" t="n">
        <f aca="false">IF(A47&lt;=$B$4,$C$10+$C$11,0)</f>
        <v>0</v>
      </c>
      <c r="F47" s="10" t="n">
        <f aca="false">E47*B47</f>
        <v>0</v>
      </c>
    </row>
    <row r="48" customFormat="false" ht="15" hidden="false" customHeight="false" outlineLevel="0" collapsed="false">
      <c r="A48" s="13" t="n">
        <v>25</v>
      </c>
      <c r="B48" s="15" t="n">
        <f aca="false">1/(1+$B$5)^A48</f>
        <v>0.146017904912913</v>
      </c>
      <c r="C48" s="10" t="n">
        <f aca="false">IF(A48&lt;=$B$4,$B$10+$B$11,0)</f>
        <v>0</v>
      </c>
      <c r="D48" s="10" t="n">
        <f aca="false">C48*B48</f>
        <v>0</v>
      </c>
      <c r="E48" s="10" t="n">
        <f aca="false">IF(A48&lt;=$B$4,$C$10+$C$11,0)</f>
        <v>0</v>
      </c>
      <c r="F48" s="10" t="n">
        <f aca="false">E48*B48</f>
        <v>0</v>
      </c>
    </row>
    <row r="49" customFormat="false" ht="15" hidden="false" customHeight="false" outlineLevel="0" collapsed="false">
      <c r="A49" s="13" t="n">
        <v>26</v>
      </c>
      <c r="B49" s="15" t="n">
        <f aca="false">1/(1+$B$5)^A49</f>
        <v>0.135201763808253</v>
      </c>
      <c r="C49" s="10" t="n">
        <f aca="false">IF(A49&lt;=$B$4,$B$10+$B$11,0)</f>
        <v>0</v>
      </c>
      <c r="D49" s="10" t="n">
        <f aca="false">C49*B49</f>
        <v>0</v>
      </c>
      <c r="E49" s="10" t="n">
        <f aca="false">IF(A49&lt;=$B$4,$C$10+$C$11,0)</f>
        <v>0</v>
      </c>
      <c r="F49" s="10" t="n">
        <f aca="false">E49*B49</f>
        <v>0</v>
      </c>
    </row>
    <row r="50" customFormat="false" ht="15" hidden="false" customHeight="false" outlineLevel="0" collapsed="false">
      <c r="A50" s="13" t="n">
        <v>27</v>
      </c>
      <c r="B50" s="15" t="n">
        <f aca="false">1/(1+$B$5)^A50</f>
        <v>0.125186818340975</v>
      </c>
      <c r="C50" s="10" t="n">
        <f aca="false">IF(A50&lt;=$B$4,$B$10+$B$11,0)</f>
        <v>0</v>
      </c>
      <c r="D50" s="10" t="n">
        <f aca="false">C50*B50</f>
        <v>0</v>
      </c>
      <c r="E50" s="10" t="n">
        <f aca="false">IF(A50&lt;=$B$4,$C$10+$C$11,0)</f>
        <v>0</v>
      </c>
      <c r="F50" s="10" t="n">
        <f aca="false">E50*B50</f>
        <v>0</v>
      </c>
    </row>
    <row r="51" customFormat="false" ht="15" hidden="false" customHeight="false" outlineLevel="0" collapsed="false">
      <c r="A51" s="13" t="n">
        <v>28</v>
      </c>
      <c r="B51" s="15" t="n">
        <f aca="false">1/(1+$B$5)^A51</f>
        <v>0.115913720686088</v>
      </c>
      <c r="C51" s="10" t="n">
        <f aca="false">IF(A51&lt;=$B$4,$B$10+$B$11,0)</f>
        <v>0</v>
      </c>
      <c r="D51" s="10" t="n">
        <f aca="false">C51*B51</f>
        <v>0</v>
      </c>
      <c r="E51" s="10" t="n">
        <f aca="false">IF(A51&lt;=$B$4,$C$10+$C$11,0)</f>
        <v>0</v>
      </c>
      <c r="F51" s="10" t="n">
        <f aca="false">E51*B51</f>
        <v>0</v>
      </c>
    </row>
    <row r="52" customFormat="false" ht="15" hidden="false" customHeight="false" outlineLevel="0" collapsed="false">
      <c r="A52" s="13" t="n">
        <v>29</v>
      </c>
      <c r="B52" s="15" t="n">
        <f aca="false">1/(1+$B$5)^A52</f>
        <v>0.107327519153785</v>
      </c>
      <c r="C52" s="10" t="n">
        <f aca="false">IF(A52&lt;=$B$4,$B$10+$B$11,0)</f>
        <v>0</v>
      </c>
      <c r="D52" s="10" t="n">
        <f aca="false">C52*B52</f>
        <v>0</v>
      </c>
      <c r="E52" s="10" t="n">
        <f aca="false">IF(A52&lt;=$B$4,$C$10+$C$11,0)</f>
        <v>0</v>
      </c>
      <c r="F52" s="10" t="n">
        <f aca="false">E52*B52</f>
        <v>0</v>
      </c>
    </row>
    <row r="53" customFormat="false" ht="15" hidden="false" customHeight="false" outlineLevel="0" collapsed="false">
      <c r="A53" s="13" t="n">
        <v>30</v>
      </c>
      <c r="B53" s="15" t="n">
        <f aca="false">1/(1+$B$5)^A53</f>
        <v>0.0993773325498012</v>
      </c>
      <c r="C53" s="10" t="n">
        <f aca="false">IF(A53&lt;=$B$4,$B$10+$B$11,0)</f>
        <v>0</v>
      </c>
      <c r="D53" s="10" t="n">
        <f aca="false">C53*B53</f>
        <v>0</v>
      </c>
      <c r="E53" s="10" t="n">
        <f aca="false">IF(A53&lt;=$B$4,$C$10+$C$11,0)</f>
        <v>0</v>
      </c>
      <c r="F53" s="10" t="n">
        <f aca="false">E53*B53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