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Curv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<sst xmlns="http://schemas.openxmlformats.org/spreadsheetml/2006/main" count="42" uniqueCount="41">
  <si>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Curva de aprendizaje</t>
  </si>
  <si>
    <t xml:space="preserve">Cómo se usa</t>
  </si>
  <si>
    <t xml:space="preserve">1. Cargá el tiempo de la primera unidad, el porcentaje de aprendizaje esperado (Niebel da 70 a 80% para trabajo grande o de ensamble, 80 a 90% para soldadura y 90 a 95% para maquinado) y, si querés, un tiempo objetivo.</t>
  </si>
  <si>
    <t xml:space="preserve">2. La tabla de la izquierda compara los tiempos proyectados con los que vas observando en las unidades 1, 2, 4, 8, 16... (cada vez que se duplica la cantidad).</t>
  </si>
  <si>
    <t xml:space="preserve">3. La tabla de la derecha da, unidad por unidad, el tiempo, el acumulado y el promedio.</t>
  </si>
  <si>
    <t xml:space="preserve">4. Si no sabés el porcentaje, calculalo con dos mediciones en el bloque de abajo.</t>
  </si>
  <si>
    <t xml:space="preserve">Fórmulas</t>
  </si>
  <si>
    <t xml:space="preserve">y = k x x^n, con n = log2(porcentaje de aprendizaje) (negativo). Con 80%, n = -0,322.</t>
  </si>
  <si>
    <t xml:space="preserve">Unidad que llega al objetivo = (objetivo / k)^(1/n), redondeada hacia arriba.</t>
  </si>
  <si>
    <t xml:space="preserve">Con dos puntos: n = (log y2 - log y1) / (log x2 - log x1); porcentaje = 2^n; k = y1 / x1^n.</t>
  </si>
  <si>
    <t xml:space="preserve">Es el modelo unitario de Crawford. No calcula el 'retroceso' que ocurre si el operario se interrumpe.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</si>
  <si>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</si>
  <si>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</si>
  <si>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</si>
  <si>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Niebel y Freivalds, 'Ingeniería Industrial: Métodos, estándares y diseño del trabajo' (cap. 18). Los valores cargados (tiempos, porcentaje y las dos mediciones) son inventados. Ver 'Curvas de aprendizaje'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</si>
  <si>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</si>
  <si>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</si>
  <si>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Curva de aprendizaje (modelo de Crawford)</t>
  </si>
  <si>
    <t xml:space="preserve">y = k x x^n: el tiempo de la unidad x baja un porcentaje fijo cada vez que se duplica la cantidad.</t>
  </si>
  <si>
    <t xml:space="preserve">Tiempo de la primera unidad, k (min)</t>
  </si>
  <si>
    <t xml:space="preserve">Porcentaje de aprendizaje</t>
  </si>
  <si>
    <t xml:space="preserve">70% = aprende muy rápido; 100% = no aprende</t>
  </si>
  <si>
    <t xml:space="preserve">Pendiente n = log2(porcentaje)</t>
  </si>
  <si>
    <t xml:space="preserve">Tiempo objetivo por unidad (min)</t>
  </si>
  <si>
    <t xml:space="preserve">Unidad que llega al objetivo</t>
  </si>
  <si>
    <t xml:space="preserve">Unidad número</t>
  </si>
  <si>
    <t xml:space="preserve">Tiempo observado (min)</t>
  </si>
  <si>
    <t xml:space="preserve">Tiempo proyectado (min)</t>
  </si>
  <si>
    <t xml:space="preserve">Diferencia (min)</t>
  </si>
  <si>
    <t xml:space="preserve">Diferencia (%)</t>
  </si>
  <si>
    <t xml:space="preserve">Unidad</t>
  </si>
  <si>
    <t xml:space="preserve">Tiempo de la unidad (min)</t>
  </si>
  <si>
    <t xml:space="preserve">Tiempo acumulado (min)</t>
  </si>
  <si>
    <t xml:space="preserve">Promedio por unidad (min)</t>
  </si>
  <si>
    <t xml:space="preserve">¿Qué porcentaje de aprendizaje tengo? (con dos mediciones)</t>
  </si>
  <si>
    <t xml:space="preserve">Unidad número, 1ª medición</t>
  </si>
  <si>
    <t xml:space="preserve">Tardó (min)</t>
  </si>
  <si>
    <t xml:space="preserve">Unidad número, 2ª medición</t>
  </si>
  <si>
    <t xml:space="preserve">Pendiente n</t>
  </si>
  <si>
    <t xml:space="preserve">Porcentaje de aprendizaje = 2^n</t>
  </si>
  <si>
    <t xml:space="preserve">Tiempo de la primera unidad k (min)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</si>
</sst>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%"/>
    <numFmt numFmtId="167" formatCode="0.0000"/>
    <numFmt numFmtId="168" formatCode="0"/>
    <numFmt numFmtId="169" formatCode="0.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2" t="s">
        <v>13</v>
      </c>
    </row>
    <row r="19" customFormat="false" ht="23.8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/>
    </row>
    <row r="21" customFormat="false" ht="15" hidden="false" customHeight="false" outlineLevel="0" collapsed="false">
      <c r="A21" s="3" t="s">
        <v>15</v>
      </c>
    </row>
    <row r="22" customFormat="false" ht="15" hidden="false" customHeight="false" outlineLevel="0" collapsed="false">
      <c r="A22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22"/>
    <col collapsed="false" customWidth="true" hidden="false" outlineLevel="0" max="5" min="4" style="0" width="16"/>
    <col collapsed="false" customWidth="true" hidden="false" outlineLevel="0" max="7" min="6" style="0" width="3"/>
    <col collapsed="false" customWidth="true" hidden="false" outlineLevel="0" max="8" min="8" style="0" width="10"/>
    <col collapsed="false" customWidth="true" hidden="false" outlineLevel="0" max="11" min="9" style="0" width="22"/>
  </cols>
  <sheetData>
    <row r="1" customFormat="false" ht="17.35" hidden="false" customHeight="false" outlineLevel="0" collapsed="false">
      <c r="A1" s="1" t="s">
        <v>17</v>
      </c>
    </row>
    <row r="2" customFormat="false" ht="15" hidden="false" customHeight="false" outlineLevel="0" collapsed="false">
      <c r="A2" s="0" t="s">
        <v>18</v>
      </c>
    </row>
    <row r="4" customFormat="false" ht="15" hidden="false" customHeight="false" outlineLevel="0" collapsed="false">
      <c r="A4" s="4" t="s">
        <v>19</v>
      </c>
      <c r="B4" s="5" t="n">
        <v>10</v>
      </c>
    </row>
    <row r="5" customFormat="false" ht="15" hidden="false" customHeight="false" outlineLevel="0" collapsed="false">
      <c r="A5" s="4" t="s">
        <v>20</v>
      </c>
      <c r="B5" s="6" t="n">
        <v>0.85</v>
      </c>
      <c r="C5" s="7" t="s">
        <v>21</v>
      </c>
    </row>
    <row r="6" customFormat="false" ht="15" hidden="false" customHeight="false" outlineLevel="0" collapsed="false">
      <c r="A6" s="4" t="s">
        <v>22</v>
      </c>
      <c r="B6" s="8" t="n">
        <f aca="false">IF(OR(B5&lt;=0,B5&gt;1),"",LOG(B5)/LOG(2))</f>
        <v>-0.234465253637023</v>
      </c>
    </row>
    <row r="7" customFormat="false" ht="15" hidden="false" customHeight="false" outlineLevel="0" collapsed="false">
      <c r="A7" s="4" t="s">
        <v>23</v>
      </c>
      <c r="B7" s="5" t="n">
        <v>5</v>
      </c>
    </row>
    <row r="8" customFormat="false" ht="15" hidden="false" customHeight="false" outlineLevel="0" collapsed="false">
      <c r="A8" s="4" t="s">
        <v>24</v>
      </c>
      <c r="B8" s="9" t="n">
        <f aca="false">IF(OR(B6="",B4&lt;=0,B7&lt;=0),"",IF(B7&gt;=B4,1,IF(B6&gt;=0,"No se alcanza",ROUNDUP((B7/B4)^(1/B6),0))))</f>
        <v>20</v>
      </c>
    </row>
    <row r="11" customFormat="false" ht="33.75" hidden="false" customHeight="true" outlineLevel="0" collapsed="false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H11" s="10" t="s">
        <v>30</v>
      </c>
      <c r="I11" s="10" t="s">
        <v>31</v>
      </c>
      <c r="J11" s="10" t="s">
        <v>32</v>
      </c>
      <c r="K11" s="10" t="s">
        <v>33</v>
      </c>
    </row>
    <row r="12" customFormat="false" ht="15" hidden="false" customHeight="false" outlineLevel="0" collapsed="false">
      <c r="A12" s="11" t="n">
        <v>1</v>
      </c>
      <c r="B12" s="5" t="n">
        <v>10.4</v>
      </c>
      <c r="C12" s="12" t="n">
        <f aca="false">IF($B$6="","",$B$4*A12^$B$6)</f>
        <v>10</v>
      </c>
      <c r="D12" s="12" t="n">
        <f aca="false">IF(OR(B12="",C12=""),"",B12-C12)</f>
        <v>0.4</v>
      </c>
      <c r="E12" s="13" t="n">
        <f aca="false">IF(OR(B12="",C12="",C12=0),"",(B12-C12)/C12)</f>
        <v>0.04</v>
      </c>
      <c r="H12" s="11" t="n">
        <v>1</v>
      </c>
      <c r="I12" s="12" t="n">
        <f aca="false">IF($B$6="","",$B$4*H12^$B$6)</f>
        <v>10</v>
      </c>
      <c r="J12" s="14" t="n">
        <f aca="false">IF(I12="","",SUM($I$12:I12))</f>
        <v>10</v>
      </c>
      <c r="K12" s="12" t="n">
        <f aca="false">IF(J12="","",J12/H12)</f>
        <v>10</v>
      </c>
    </row>
    <row r="13" customFormat="false" ht="15" hidden="false" customHeight="false" outlineLevel="0" collapsed="false">
      <c r="A13" s="11" t="n">
        <v>2</v>
      </c>
      <c r="B13" s="5" t="n">
        <v>8.8</v>
      </c>
      <c r="C13" s="12" t="n">
        <f aca="false">IF($B$6="","",$B$4*A13^$B$6)</f>
        <v>8.5</v>
      </c>
      <c r="D13" s="12" t="n">
        <f aca="false">IF(OR(B13="",C13=""),"",B13-C13)</f>
        <v>0.300000000000001</v>
      </c>
      <c r="E13" s="13" t="n">
        <f aca="false">IF(OR(B13="",C13="",C13=0),"",(B13-C13)/C13)</f>
        <v>0.0352941176470589</v>
      </c>
      <c r="H13" s="11" t="n">
        <v>2</v>
      </c>
      <c r="I13" s="12" t="n">
        <f aca="false">IF($B$6="","",$B$4*H13^$B$6)</f>
        <v>8.5</v>
      </c>
      <c r="J13" s="14" t="n">
        <f aca="false">IF(I13="","",SUM($I$12:I13))</f>
        <v>18.5</v>
      </c>
      <c r="K13" s="12" t="n">
        <f aca="false">IF(J13="","",J13/H13)</f>
        <v>9.25</v>
      </c>
    </row>
    <row r="14" customFormat="false" ht="15" hidden="false" customHeight="false" outlineLevel="0" collapsed="false">
      <c r="A14" s="11" t="n">
        <v>4</v>
      </c>
      <c r="B14" s="5" t="n">
        <v>7.1</v>
      </c>
      <c r="C14" s="12" t="n">
        <f aca="false">IF($B$6="","",$B$4*A14^$B$6)</f>
        <v>7.225</v>
      </c>
      <c r="D14" s="12" t="n">
        <f aca="false">IF(OR(B14="",C14=""),"",B14-C14)</f>
        <v>-0.125</v>
      </c>
      <c r="E14" s="13" t="n">
        <f aca="false">IF(OR(B14="",C14="",C14=0),"",(B14-C14)/C14)</f>
        <v>-0.0173010380622837</v>
      </c>
      <c r="H14" s="11" t="n">
        <v>3</v>
      </c>
      <c r="I14" s="12" t="n">
        <f aca="false">IF($B$6="","",$B$4*H14^$B$6)</f>
        <v>7.72914836698335</v>
      </c>
      <c r="J14" s="14" t="n">
        <f aca="false">IF(I14="","",SUM($I$12:I14))</f>
        <v>26.2291483669833</v>
      </c>
      <c r="K14" s="12" t="n">
        <f aca="false">IF(J14="","",J14/H14)</f>
        <v>8.74304945566112</v>
      </c>
    </row>
    <row r="15" customFormat="false" ht="15" hidden="false" customHeight="false" outlineLevel="0" collapsed="false">
      <c r="A15" s="11" t="n">
        <v>8</v>
      </c>
      <c r="B15" s="5" t="n">
        <v>6.4</v>
      </c>
      <c r="C15" s="12" t="n">
        <f aca="false">IF($B$6="","",$B$4*A15^$B$6)</f>
        <v>6.14125</v>
      </c>
      <c r="D15" s="12" t="n">
        <f aca="false">IF(OR(B15="",C15=""),"",B15-C15)</f>
        <v>0.258750000000001</v>
      </c>
      <c r="E15" s="13" t="n">
        <f aca="false">IF(OR(B15="",C15="",C15=0),"",(B15-C15)/C15)</f>
        <v>0.0421331162222676</v>
      </c>
      <c r="H15" s="11" t="n">
        <v>4</v>
      </c>
      <c r="I15" s="12" t="n">
        <f aca="false">IF($B$6="","",$B$4*H15^$B$6)</f>
        <v>7.225</v>
      </c>
      <c r="J15" s="14" t="n">
        <f aca="false">IF(I15="","",SUM($I$12:I15))</f>
        <v>33.4541483669834</v>
      </c>
      <c r="K15" s="12" t="n">
        <f aca="false">IF(J15="","",J15/H15)</f>
        <v>8.36353709174584</v>
      </c>
    </row>
    <row r="16" customFormat="false" ht="15" hidden="false" customHeight="false" outlineLevel="0" collapsed="false">
      <c r="A16" s="11" t="n">
        <v>16</v>
      </c>
      <c r="B16" s="5" t="n">
        <v>5</v>
      </c>
      <c r="C16" s="12" t="n">
        <f aca="false">IF($B$6="","",$B$4*A16^$B$6)</f>
        <v>5.2200625</v>
      </c>
      <c r="D16" s="12" t="n">
        <f aca="false">IF(OR(B16="",C16=""),"",B16-C16)</f>
        <v>-0.220062499999999</v>
      </c>
      <c r="E16" s="13" t="n">
        <f aca="false">IF(OR(B16="",C16="",C16=0),"",(B16-C16)/C16)</f>
        <v>-0.0421570622957099</v>
      </c>
      <c r="H16" s="11" t="n">
        <v>5</v>
      </c>
      <c r="I16" s="12" t="n">
        <f aca="false">IF($B$6="","",$B$4*H16^$B$6)</f>
        <v>6.85671061560939</v>
      </c>
      <c r="J16" s="14" t="n">
        <f aca="false">IF(I16="","",SUM($I$12:I16))</f>
        <v>40.3108589825927</v>
      </c>
      <c r="K16" s="12" t="n">
        <f aca="false">IF(J16="","",J16/H16)</f>
        <v>8.06217179651855</v>
      </c>
    </row>
    <row r="17" customFormat="false" ht="15" hidden="false" customHeight="false" outlineLevel="0" collapsed="false">
      <c r="A17" s="11" t="n">
        <v>32</v>
      </c>
      <c r="B17" s="5"/>
      <c r="C17" s="12" t="n">
        <f aca="false">IF($B$6="","",$B$4*A17^$B$6)</f>
        <v>4.437053125</v>
      </c>
      <c r="D17" s="12" t="str">
        <f aca="false">IF(OR(B17="",C17=""),"",B17-C17)</f>
        <v/>
      </c>
      <c r="E17" s="13" t="str">
        <f aca="false">IF(OR(B17="",C17="",C17=0),"",(B17-C17)/C17)</f>
        <v/>
      </c>
      <c r="H17" s="11" t="n">
        <v>6</v>
      </c>
      <c r="I17" s="12" t="n">
        <f aca="false">IF($B$6="","",$B$4*H17^$B$6)</f>
        <v>6.56977611193585</v>
      </c>
      <c r="J17" s="14" t="n">
        <f aca="false">IF(I17="","",SUM($I$12:I17))</f>
        <v>46.8806350945286</v>
      </c>
      <c r="K17" s="12" t="n">
        <f aca="false">IF(J17="","",J17/H17)</f>
        <v>7.81343918242143</v>
      </c>
    </row>
    <row r="18" customFormat="false" ht="15" hidden="false" customHeight="false" outlineLevel="0" collapsed="false">
      <c r="A18" s="11" t="n">
        <v>64</v>
      </c>
      <c r="B18" s="5"/>
      <c r="C18" s="12" t="n">
        <f aca="false">IF($B$6="","",$B$4*A18^$B$6)</f>
        <v>3.77149515625</v>
      </c>
      <c r="D18" s="12" t="str">
        <f aca="false">IF(OR(B18="",C18=""),"",B18-C18)</f>
        <v/>
      </c>
      <c r="E18" s="13" t="str">
        <f aca="false">IF(OR(B18="",C18="",C18=0),"",(B18-C18)/C18)</f>
        <v/>
      </c>
      <c r="H18" s="11" t="n">
        <v>7</v>
      </c>
      <c r="I18" s="12" t="n">
        <f aca="false">IF($B$6="","",$B$4*H18^$B$6)</f>
        <v>6.33656470107056</v>
      </c>
      <c r="J18" s="14" t="n">
        <f aca="false">IF(I18="","",SUM($I$12:I18))</f>
        <v>53.2171997955991</v>
      </c>
      <c r="K18" s="12" t="n">
        <f aca="false">IF(J18="","",J18/H18)</f>
        <v>7.60245711365702</v>
      </c>
    </row>
    <row r="19" customFormat="false" ht="15" hidden="false" customHeight="false" outlineLevel="0" collapsed="false">
      <c r="H19" s="11" t="n">
        <v>8</v>
      </c>
      <c r="I19" s="12" t="n">
        <f aca="false">IF($B$6="","",$B$4*H19^$B$6)</f>
        <v>6.14125</v>
      </c>
      <c r="J19" s="14" t="n">
        <f aca="false">IF(I19="","",SUM($I$12:I19))</f>
        <v>59.3584497955991</v>
      </c>
      <c r="K19" s="12" t="n">
        <f aca="false">IF(J19="","",J19/H19)</f>
        <v>7.41980622444989</v>
      </c>
    </row>
    <row r="20" customFormat="false" ht="15" hidden="false" customHeight="false" outlineLevel="0" collapsed="false">
      <c r="H20" s="11" t="n">
        <v>9</v>
      </c>
      <c r="I20" s="12" t="n">
        <f aca="false">IF($B$6="","",$B$4*H20^$B$6)</f>
        <v>5.97397344788413</v>
      </c>
      <c r="J20" s="14" t="n">
        <f aca="false">IF(I20="","",SUM($I$12:I20))</f>
        <v>65.3324232434833</v>
      </c>
      <c r="K20" s="12" t="n">
        <f aca="false">IF(J20="","",J20/H20)</f>
        <v>7.25915813816481</v>
      </c>
    </row>
    <row r="21" customFormat="false" ht="17.35" hidden="false" customHeight="false" outlineLevel="0" collapsed="false">
      <c r="A21" s="1" t="s">
        <v>34</v>
      </c>
      <c r="H21" s="11" t="n">
        <v>10</v>
      </c>
      <c r="I21" s="12" t="n">
        <f aca="false">IF($B$6="","",$B$4*H21^$B$6)</f>
        <v>5.82820402326798</v>
      </c>
      <c r="J21" s="14" t="n">
        <f aca="false">IF(I21="","",SUM($I$12:I21))</f>
        <v>71.1606272667513</v>
      </c>
      <c r="K21" s="12" t="n">
        <f aca="false">IF(J21="","",J21/H21)</f>
        <v>7.11606272667513</v>
      </c>
    </row>
    <row r="22" customFormat="false" ht="15" hidden="false" customHeight="false" outlineLevel="0" collapsed="false">
      <c r="A22" s="4" t="s">
        <v>35</v>
      </c>
      <c r="B22" s="5" t="n">
        <v>40</v>
      </c>
      <c r="H22" s="11" t="n">
        <v>11</v>
      </c>
      <c r="I22" s="12" t="n">
        <f aca="false">IF($B$6="","",$B$4*H22^$B$6)</f>
        <v>5.69940606143084</v>
      </c>
      <c r="J22" s="14" t="n">
        <f aca="false">IF(I22="","",SUM($I$12:I22))</f>
        <v>76.8600333281821</v>
      </c>
      <c r="K22" s="12" t="n">
        <f aca="false">IF(J22="","",J22/H22)</f>
        <v>6.98727575710746</v>
      </c>
    </row>
    <row r="23" customFormat="false" ht="15" hidden="false" customHeight="false" outlineLevel="0" collapsed="false">
      <c r="A23" s="4" t="s">
        <v>36</v>
      </c>
      <c r="B23" s="5" t="n">
        <v>6.2</v>
      </c>
      <c r="H23" s="11" t="n">
        <v>12</v>
      </c>
      <c r="I23" s="12" t="n">
        <f aca="false">IF($B$6="","",$B$4*H23^$B$6)</f>
        <v>5.58430969514547</v>
      </c>
      <c r="J23" s="14" t="n">
        <f aca="false">IF(I23="","",SUM($I$12:I23))</f>
        <v>82.4443430233276</v>
      </c>
      <c r="K23" s="12" t="n">
        <f aca="false">IF(J23="","",J23/H23)</f>
        <v>6.87036191861063</v>
      </c>
    </row>
    <row r="24" customFormat="false" ht="15" hidden="false" customHeight="false" outlineLevel="0" collapsed="false">
      <c r="A24" s="4" t="s">
        <v>37</v>
      </c>
      <c r="B24" s="5" t="n">
        <v>80</v>
      </c>
      <c r="H24" s="11" t="n">
        <v>13</v>
      </c>
      <c r="I24" s="12" t="n">
        <f aca="false">IF($B$6="","",$B$4*H24^$B$6)</f>
        <v>5.48048494868822</v>
      </c>
      <c r="J24" s="14" t="n">
        <f aca="false">IF(I24="","",SUM($I$12:I24))</f>
        <v>87.9248279720158</v>
      </c>
      <c r="K24" s="12" t="n">
        <f aca="false">IF(J24="","",J24/H24)</f>
        <v>6.76344830553968</v>
      </c>
    </row>
    <row r="25" customFormat="false" ht="15" hidden="false" customHeight="false" outlineLevel="0" collapsed="false">
      <c r="A25" s="4" t="s">
        <v>36</v>
      </c>
      <c r="B25" s="5" t="n">
        <v>5.3</v>
      </c>
      <c r="H25" s="11" t="n">
        <v>14</v>
      </c>
      <c r="I25" s="12" t="n">
        <f aca="false">IF($B$6="","",$B$4*H25^$B$6)</f>
        <v>5.38607999590998</v>
      </c>
      <c r="J25" s="14" t="n">
        <f aca="false">IF(I25="","",SUM($I$12:I25))</f>
        <v>93.3109079679258</v>
      </c>
      <c r="K25" s="12" t="n">
        <f aca="false">IF(J25="","",J25/H25)</f>
        <v>6.66506485485184</v>
      </c>
    </row>
    <row r="26" customFormat="false" ht="15" hidden="false" customHeight="false" outlineLevel="0" collapsed="false">
      <c r="H26" s="11" t="n">
        <v>15</v>
      </c>
      <c r="I26" s="12" t="n">
        <f aca="false">IF($B$6="","",$B$4*H26^$B$6)</f>
        <v>5.29965336575147</v>
      </c>
      <c r="J26" s="14" t="n">
        <f aca="false">IF(I26="","",SUM($I$12:I26))</f>
        <v>98.6105613336772</v>
      </c>
      <c r="K26" s="12" t="n">
        <f aca="false">IF(J26="","",J26/H26)</f>
        <v>6.57403742224515</v>
      </c>
    </row>
    <row r="27" customFormat="false" ht="15" hidden="false" customHeight="false" outlineLevel="0" collapsed="false">
      <c r="A27" s="4" t="s">
        <v>38</v>
      </c>
      <c r="B27" s="8" t="n">
        <f aca="false">IF(OR(B22&lt;=0,B24&lt;=0,B23&lt;=0,B25&lt;=0,B22=B24),"",LN(B25/B23)/LN(B24/B22))</f>
        <v>-0.226275855823676</v>
      </c>
      <c r="H27" s="11" t="n">
        <v>16</v>
      </c>
      <c r="I27" s="12" t="n">
        <f aca="false">IF($B$6="","",$B$4*H27^$B$6)</f>
        <v>5.2200625</v>
      </c>
      <c r="J27" s="14" t="n">
        <f aca="false">IF(I27="","",SUM($I$12:I27))</f>
        <v>103.830623833677</v>
      </c>
      <c r="K27" s="12" t="n">
        <f aca="false">IF(J27="","",J27/H27)</f>
        <v>6.48941398960483</v>
      </c>
    </row>
    <row r="28" customFormat="false" ht="15" hidden="false" customHeight="false" outlineLevel="0" collapsed="false">
      <c r="A28" s="4" t="s">
        <v>39</v>
      </c>
      <c r="B28" s="15" t="n">
        <f aca="false">IF(B27="","",2^B27)</f>
        <v>0.854838709677419</v>
      </c>
      <c r="H28" s="11" t="n">
        <v>17</v>
      </c>
      <c r="I28" s="12" t="n">
        <f aca="false">IF($B$6="","",$B$4*H28^$B$6)</f>
        <v>5.14638747654652</v>
      </c>
      <c r="J28" s="14" t="n">
        <f aca="false">IF(I28="","",SUM($I$12:I28))</f>
        <v>108.977011310224</v>
      </c>
      <c r="K28" s="12" t="n">
        <f aca="false">IF(J28="","",J28/H28)</f>
        <v>6.41041243001316</v>
      </c>
    </row>
    <row r="29" customFormat="false" ht="15" hidden="false" customHeight="false" outlineLevel="0" collapsed="false">
      <c r="A29" s="4" t="s">
        <v>40</v>
      </c>
      <c r="B29" s="14" t="n">
        <f aca="false">IF(B27="","",B23/B22^B27)</f>
        <v>14.2856230092669</v>
      </c>
      <c r="H29" s="11" t="n">
        <v>18</v>
      </c>
      <c r="I29" s="12" t="n">
        <f aca="false">IF($B$6="","",$B$4*H29^$B$6)</f>
        <v>5.07787743070151</v>
      </c>
      <c r="J29" s="14" t="n">
        <f aca="false">IF(I29="","",SUM($I$12:I29))</f>
        <v>114.054888740925</v>
      </c>
      <c r="K29" s="12" t="n">
        <f aca="false">IF(J29="","",J29/H29)</f>
        <v>6.33638270782918</v>
      </c>
    </row>
    <row r="30" customFormat="false" ht="15" hidden="false" customHeight="false" outlineLevel="0" collapsed="false">
      <c r="H30" s="11" t="n">
        <v>19</v>
      </c>
      <c r="I30" s="12" t="n">
        <f aca="false">IF($B$6="","",$B$4*H30^$B$6)</f>
        <v>5.01391206117256</v>
      </c>
      <c r="J30" s="14" t="n">
        <f aca="false">IF(I30="","",SUM($I$12:I30))</f>
        <v>119.068800802098</v>
      </c>
      <c r="K30" s="12" t="n">
        <f aca="false">IF(J30="","",J30/H30)</f>
        <v>6.2667789895841</v>
      </c>
    </row>
    <row r="31" customFormat="false" ht="15" hidden="false" customHeight="false" outlineLevel="0" collapsed="false">
      <c r="H31" s="11" t="n">
        <v>20</v>
      </c>
      <c r="I31" s="12" t="n">
        <f aca="false">IF($B$6="","",$B$4*H31^$B$6)</f>
        <v>4.95397341977778</v>
      </c>
      <c r="J31" s="14" t="n">
        <f aca="false">IF(I31="","",SUM($I$12:I31))</f>
        <v>124.022774221876</v>
      </c>
      <c r="K31" s="12" t="n">
        <f aca="false">IF(J31="","",J31/H31)</f>
        <v>6.20113871109378</v>
      </c>
    </row>
    <row r="32" customFormat="false" ht="15" hidden="false" customHeight="false" outlineLevel="0" collapsed="false">
      <c r="H32" s="11" t="n">
        <v>21</v>
      </c>
      <c r="I32" s="12" t="n">
        <f aca="false">IF($B$6="","",$B$4*H32^$B$6)</f>
        <v>4.89762487115638</v>
      </c>
      <c r="J32" s="14" t="n">
        <f aca="false">IF(I32="","",SUM($I$12:I32))</f>
        <v>128.920399093032</v>
      </c>
      <c r="K32" s="12" t="n">
        <f aca="false">IF(J32="","",J32/H32)</f>
        <v>6.13906662347771</v>
      </c>
    </row>
    <row r="33" customFormat="false" ht="15" hidden="false" customHeight="false" outlineLevel="0" collapsed="false">
      <c r="H33" s="11" t="n">
        <v>22</v>
      </c>
      <c r="I33" s="12" t="n">
        <f aca="false">IF($B$6="","",$B$4*H33^$B$6)</f>
        <v>4.84449515221621</v>
      </c>
      <c r="J33" s="14" t="n">
        <f aca="false">IF(I33="","",SUM($I$12:I33))</f>
        <v>133.764894245248</v>
      </c>
      <c r="K33" s="12" t="n">
        <f aca="false">IF(J33="","",J33/H33)</f>
        <v>6.0802224656931</v>
      </c>
    </row>
    <row r="34" customFormat="false" ht="15" hidden="false" customHeight="false" outlineLevel="0" collapsed="false">
      <c r="H34" s="11" t="n">
        <v>23</v>
      </c>
      <c r="I34" s="12" t="n">
        <f aca="false">IF($B$6="","",$B$4*H34^$B$6)</f>
        <v>4.79426612408377</v>
      </c>
      <c r="J34" s="14" t="n">
        <f aca="false">IF(I34="","",SUM($I$12:I34))</f>
        <v>138.559160369332</v>
      </c>
      <c r="K34" s="12" t="n">
        <f aca="false">IF(J34="","",J34/H34)</f>
        <v>6.02431132040574</v>
      </c>
    </row>
    <row r="35" customFormat="false" ht="15" hidden="false" customHeight="false" outlineLevel="0" collapsed="false">
      <c r="H35" s="11" t="n">
        <v>24</v>
      </c>
      <c r="I35" s="12" t="n">
        <f aca="false">IF($B$6="","",$B$4*H35^$B$6)</f>
        <v>4.74666324087365</v>
      </c>
      <c r="J35" s="14" t="n">
        <f aca="false">IF(I35="","",SUM($I$12:I35))</f>
        <v>143.305823610206</v>
      </c>
      <c r="K35" s="12" t="n">
        <f aca="false">IF(J35="","",J35/H35)</f>
        <v>5.97107598375857</v>
      </c>
    </row>
    <row r="36" customFormat="false" ht="15" hidden="false" customHeight="false" outlineLevel="0" collapsed="false">
      <c r="H36" s="11" t="n">
        <v>25</v>
      </c>
      <c r="I36" s="12" t="n">
        <f aca="false">IF($B$6="","",$B$4*H36^$B$6)</f>
        <v>4.70144804662105</v>
      </c>
      <c r="J36" s="14" t="n">
        <f aca="false">IF(I36="","",SUM($I$12:I36))</f>
        <v>148.007271656827</v>
      </c>
      <c r="K36" s="12" t="n">
        <f aca="false">IF(J36="","",J36/H36)</f>
        <v>5.92029086627307</v>
      </c>
    </row>
    <row r="37" customFormat="false" ht="15" hidden="false" customHeight="false" outlineLevel="0" collapsed="false">
      <c r="H37" s="11" t="n">
        <v>26</v>
      </c>
      <c r="I37" s="12" t="n">
        <f aca="false">IF($B$6="","",$B$4*H37^$B$6)</f>
        <v>4.65841220638499</v>
      </c>
      <c r="J37" s="14" t="n">
        <f aca="false">IF(I37="","",SUM($I$12:I37))</f>
        <v>152.665683863212</v>
      </c>
      <c r="K37" s="12" t="n">
        <f aca="false">IF(J37="","",J37/H37)</f>
        <v>5.87175707166199</v>
      </c>
    </row>
    <row r="38" customFormat="false" ht="15" hidden="false" customHeight="false" outlineLevel="0" collapsed="false">
      <c r="H38" s="11" t="n">
        <v>27</v>
      </c>
      <c r="I38" s="12" t="n">
        <f aca="false">IF($B$6="","",$B$4*H38^$B$6)</f>
        <v>4.61737271191155</v>
      </c>
      <c r="J38" s="14" t="n">
        <f aca="false">IF(I38="","",SUM($I$12:I38))</f>
        <v>157.283056575123</v>
      </c>
      <c r="K38" s="12" t="n">
        <f aca="false">IF(J38="","",J38/H38)</f>
        <v>5.82529839167123</v>
      </c>
    </row>
    <row r="39" customFormat="false" ht="15" hidden="false" customHeight="false" outlineLevel="0" collapsed="false">
      <c r="H39" s="11" t="n">
        <v>28</v>
      </c>
      <c r="I39" s="12" t="n">
        <f aca="false">IF($B$6="","",$B$4*H39^$B$6)</f>
        <v>4.57816799652348</v>
      </c>
      <c r="J39" s="14" t="n">
        <f aca="false">IF(I39="","",SUM($I$12:I39))</f>
        <v>161.861224571647</v>
      </c>
      <c r="K39" s="12" t="n">
        <f aca="false">IF(J39="","",J39/H39)</f>
        <v>5.78075802041595</v>
      </c>
    </row>
    <row r="40" customFormat="false" ht="15" hidden="false" customHeight="false" outlineLevel="0" collapsed="false">
      <c r="H40" s="11" t="n">
        <v>29</v>
      </c>
      <c r="I40" s="12" t="n">
        <f aca="false">IF($B$6="","",$B$4*H40^$B$6)</f>
        <v>4.54065476102867</v>
      </c>
      <c r="J40" s="14" t="n">
        <f aca="false">IF(I40="","",SUM($I$12:I40))</f>
        <v>166.401879332675</v>
      </c>
      <c r="K40" s="12" t="n">
        <f aca="false">IF(J40="","",J40/H40)</f>
        <v>5.73799583905777</v>
      </c>
    </row>
    <row r="41" customFormat="false" ht="15" hidden="false" customHeight="false" outlineLevel="0" collapsed="false">
      <c r="H41" s="11" t="n">
        <v>30</v>
      </c>
      <c r="I41" s="12" t="n">
        <f aca="false">IF($B$6="","",$B$4*H41^$B$6)</f>
        <v>4.50470536088875</v>
      </c>
      <c r="J41" s="14" t="n">
        <f aca="false">IF(I41="","",SUM($I$12:I41))</f>
        <v>170.906584693564</v>
      </c>
      <c r="K41" s="12" t="n">
        <f aca="false">IF(J41="","",J41/H41)</f>
        <v>5.69688615645214</v>
      </c>
    </row>
    <row r="42" customFormat="false" ht="15" hidden="false" customHeight="false" outlineLevel="0" collapsed="false">
      <c r="H42" s="11" t="n">
        <v>31</v>
      </c>
      <c r="I42" s="12" t="n">
        <f aca="false">IF($B$6="","",$B$4*H42^$B$6)</f>
        <v>4.47020564029757</v>
      </c>
      <c r="J42" s="14" t="n">
        <f aca="false">IF(I42="","",SUM($I$12:I42))</f>
        <v>175.376790333862</v>
      </c>
      <c r="K42" s="12" t="n">
        <f aca="false">IF(J42="","",J42/H42)</f>
        <v>5.65731581722134</v>
      </c>
    </row>
    <row r="43" customFormat="false" ht="15" hidden="false" customHeight="false" outlineLevel="0" collapsed="false">
      <c r="H43" s="11" t="n">
        <v>32</v>
      </c>
      <c r="I43" s="12" t="n">
        <f aca="false">IF($B$6="","",$B$4*H43^$B$6)</f>
        <v>4.437053125</v>
      </c>
      <c r="J43" s="14" t="n">
        <f aca="false">IF(I43="","",SUM($I$12:I43))</f>
        <v>179.813843458862</v>
      </c>
      <c r="K43" s="12" t="n">
        <f aca="false">IF(J43="","",J43/H43)</f>
        <v>5.61918260808943</v>
      </c>
    </row>
    <row r="44" customFormat="false" ht="15" hidden="false" customHeight="false" outlineLevel="0" collapsed="false">
      <c r="H44" s="11" t="n">
        <v>33</v>
      </c>
      <c r="I44" s="12" t="n">
        <f aca="false">IF($B$6="","",$B$4*H44^$B$6)</f>
        <v>4.40515550524831</v>
      </c>
      <c r="J44" s="14" t="n">
        <f aca="false">IF(I44="","",SUM($I$12:I44))</f>
        <v>184.21899896411</v>
      </c>
      <c r="K44" s="12" t="n">
        <f aca="false">IF(J44="","",J44/H44)</f>
        <v>5.58239390800333</v>
      </c>
    </row>
    <row r="45" customFormat="false" ht="15" hidden="false" customHeight="false" outlineLevel="0" collapsed="false">
      <c r="H45" s="11" t="n">
        <v>34</v>
      </c>
      <c r="I45" s="12" t="n">
        <f aca="false">IF($B$6="","",$B$4*H45^$B$6)</f>
        <v>4.37442935506454</v>
      </c>
      <c r="J45" s="14" t="n">
        <f aca="false">IF(I45="","",SUM($I$12:I45))</f>
        <v>188.593428319175</v>
      </c>
      <c r="K45" s="12" t="n">
        <f aca="false">IF(J45="","",J45/H45)</f>
        <v>5.54686553879925</v>
      </c>
    </row>
    <row r="46" customFormat="false" ht="15" hidden="false" customHeight="false" outlineLevel="0" collapsed="false">
      <c r="H46" s="11" t="n">
        <v>35</v>
      </c>
      <c r="I46" s="12" t="n">
        <f aca="false">IF($B$6="","",$B$4*H46^$B$6)</f>
        <v>4.34479904523262</v>
      </c>
      <c r="J46" s="14" t="n">
        <f aca="false">IF(I46="","",SUM($I$12:I46))</f>
        <v>192.938227364407</v>
      </c>
      <c r="K46" s="12" t="n">
        <f aca="false">IF(J46="","",J46/H46)</f>
        <v>5.5125207818402</v>
      </c>
    </row>
    <row r="47" customFormat="false" ht="15" hidden="false" customHeight="false" outlineLevel="0" collapsed="false">
      <c r="H47" s="11" t="n">
        <v>36</v>
      </c>
      <c r="I47" s="12" t="n">
        <f aca="false">IF($B$6="","",$B$4*H47^$B$6)</f>
        <v>4.31619581609629</v>
      </c>
      <c r="J47" s="14" t="n">
        <f aca="false">IF(I47="","",SUM($I$12:I47))</f>
        <v>197.254423180503</v>
      </c>
      <c r="K47" s="12" t="n">
        <f aca="false">IF(J47="","",J47/H47)</f>
        <v>5.47928953279176</v>
      </c>
    </row>
    <row r="48" customFormat="false" ht="15" hidden="false" customHeight="false" outlineLevel="0" collapsed="false">
      <c r="H48" s="11" t="n">
        <v>37</v>
      </c>
      <c r="I48" s="12" t="n">
        <f aca="false">IF($B$6="","",$B$4*H48^$B$6)</f>
        <v>4.28855698294365</v>
      </c>
      <c r="J48" s="14" t="n">
        <f aca="false">IF(I48="","",SUM($I$12:I48))</f>
        <v>201.542980163447</v>
      </c>
      <c r="K48" s="12" t="n">
        <f aca="false">IF(J48="","",J48/H48)</f>
        <v>5.44710757198506</v>
      </c>
    </row>
    <row r="49" customFormat="false" ht="15" hidden="false" customHeight="false" outlineLevel="0" collapsed="false">
      <c r="H49" s="11" t="n">
        <v>38</v>
      </c>
      <c r="I49" s="12" t="n">
        <f aca="false">IF($B$6="","",$B$4*H49^$B$6)</f>
        <v>4.26182525199667</v>
      </c>
      <c r="J49" s="14" t="n">
        <f aca="false">IF(I49="","",SUM($I$12:I49))</f>
        <v>205.804805415444</v>
      </c>
      <c r="K49" s="12" t="n">
        <f aca="false">IF(J49="","",J49/H49)</f>
        <v>5.41591593198536</v>
      </c>
    </row>
    <row r="50" customFormat="false" ht="15" hidden="false" customHeight="false" outlineLevel="0" collapsed="false">
      <c r="H50" s="11" t="n">
        <v>39</v>
      </c>
      <c r="I50" s="12" t="n">
        <f aca="false">IF($B$6="","",$B$4*H50^$B$6)</f>
        <v>4.23594812914304</v>
      </c>
      <c r="J50" s="14" t="n">
        <f aca="false">IF(I50="","",SUM($I$12:I50))</f>
        <v>210.040753544587</v>
      </c>
      <c r="K50" s="12" t="n">
        <f aca="false">IF(J50="","",J50/H50)</f>
        <v>5.3856603472971</v>
      </c>
    </row>
    <row r="51" customFormat="false" ht="15" hidden="false" customHeight="false" outlineLevel="0" collapsed="false">
      <c r="H51" s="11" t="n">
        <v>40</v>
      </c>
      <c r="I51" s="12" t="n">
        <f aca="false">IF($B$6="","",$B$4*H51^$B$6)</f>
        <v>4.21087740681111</v>
      </c>
      <c r="J51" s="14" t="n">
        <f aca="false">IF(I51="","",SUM($I$12:I51))</f>
        <v>214.251630951398</v>
      </c>
      <c r="K51" s="12" t="n">
        <f aca="false">IF(J51="","",J51/H51)</f>
        <v>5.35629077378495</v>
      </c>
    </row>
    <row r="52" customFormat="false" ht="15" hidden="false" customHeight="false" outlineLevel="0" collapsed="false">
      <c r="H52" s="11" t="n">
        <v>41</v>
      </c>
      <c r="I52" s="12" t="n">
        <f aca="false">IF($B$6="","",$B$4*H52^$B$6)</f>
        <v>4.18656871699001</v>
      </c>
      <c r="J52" s="14" t="n">
        <f aca="false">IF(I52="","",SUM($I$12:I52))</f>
        <v>218.438199668388</v>
      </c>
      <c r="K52" s="12" t="n">
        <f aca="false">IF(J52="","",J52/H52)</f>
        <v>5.32776096752166</v>
      </c>
    </row>
    <row r="53" customFormat="false" ht="15" hidden="false" customHeight="false" outlineLevel="0" collapsed="false">
      <c r="H53" s="11" t="n">
        <v>42</v>
      </c>
      <c r="I53" s="12" t="n">
        <f aca="false">IF($B$6="","",$B$4*H53^$B$6)</f>
        <v>4.16298114048293</v>
      </c>
      <c r="J53" s="14" t="n">
        <f aca="false">IF(I53="","",SUM($I$12:I53))</f>
        <v>222.601180808871</v>
      </c>
      <c r="K53" s="12" t="n">
        <f aca="false">IF(J53="","",J53/H53)</f>
        <v>5.30002811449692</v>
      </c>
    </row>
    <row r="54" customFormat="false" ht="15" hidden="false" customHeight="false" outlineLevel="0" collapsed="false">
      <c r="H54" s="11" t="n">
        <v>43</v>
      </c>
      <c r="I54" s="12" t="n">
        <f aca="false">IF($B$6="","",$B$4*H54^$B$6)</f>
        <v>4.14007686416521</v>
      </c>
      <c r="J54" s="14" t="n">
        <f aca="false">IF(I54="","",SUM($I$12:I54))</f>
        <v>226.741257673036</v>
      </c>
      <c r="K54" s="12" t="n">
        <f aca="false">IF(J54="","",J54/H54)</f>
        <v>5.27305250402409</v>
      </c>
    </row>
    <row r="55" customFormat="false" ht="15" hidden="false" customHeight="false" outlineLevel="0" collapsed="false">
      <c r="H55" s="11" t="n">
        <v>44</v>
      </c>
      <c r="I55" s="12" t="n">
        <f aca="false">IF($B$6="","",$B$4*H55^$B$6)</f>
        <v>4.11782087938378</v>
      </c>
      <c r="J55" s="14" t="n">
        <f aca="false">IF(I55="","",SUM($I$12:I55))</f>
        <v>230.85907855242</v>
      </c>
      <c r="K55" s="12" t="n">
        <f aca="false">IF(J55="","",J55/H55)</f>
        <v>5.24679723982772</v>
      </c>
    </row>
    <row r="56" customFormat="false" ht="15" hidden="false" customHeight="false" outlineLevel="0" collapsed="false">
      <c r="H56" s="11" t="n">
        <v>45</v>
      </c>
      <c r="I56" s="12" t="n">
        <f aca="false">IF($B$6="","",$B$4*H56^$B$6)</f>
        <v>4.09618071574758</v>
      </c>
      <c r="J56" s="14" t="n">
        <f aca="false">IF(I56="","",SUM($I$12:I56))</f>
        <v>234.955259268167</v>
      </c>
      <c r="K56" s="12" t="n">
        <f aca="false">IF(J56="","",J56/H56)</f>
        <v>5.22122798373705</v>
      </c>
    </row>
    <row r="57" customFormat="false" ht="15" hidden="false" customHeight="false" outlineLevel="0" collapsed="false">
      <c r="H57" s="11" t="n">
        <v>46</v>
      </c>
      <c r="I57" s="12" t="n">
        <f aca="false">IF($B$6="","",$B$4*H57^$B$6)</f>
        <v>4.0751262054712</v>
      </c>
      <c r="J57" s="14" t="n">
        <f aca="false">IF(I57="","",SUM($I$12:I57))</f>
        <v>239.030385473639</v>
      </c>
      <c r="K57" s="12" t="n">
        <f aca="false">IF(J57="","",J57/H57)</f>
        <v>5.1963127276878</v>
      </c>
    </row>
    <row r="58" customFormat="false" ht="15" hidden="false" customHeight="false" outlineLevel="0" collapsed="false">
      <c r="H58" s="11" t="n">
        <v>47</v>
      </c>
      <c r="I58" s="12" t="n">
        <f aca="false">IF($B$6="","",$B$4*H58^$B$6)</f>
        <v>4.05462927418455</v>
      </c>
      <c r="J58" s="14" t="n">
        <f aca="false">IF(I58="","",SUM($I$12:I58))</f>
        <v>243.085014747823</v>
      </c>
      <c r="K58" s="12" t="n">
        <f aca="false">IF(J58="","",J58/H58)</f>
        <v>5.17202159037922</v>
      </c>
    </row>
    <row r="59" customFormat="false" ht="15" hidden="false" customHeight="false" outlineLevel="0" collapsed="false">
      <c r="H59" s="11" t="n">
        <v>48</v>
      </c>
      <c r="I59" s="12" t="n">
        <f aca="false">IF($B$6="","",$B$4*H59^$B$6)</f>
        <v>4.0346637547426</v>
      </c>
      <c r="J59" s="14" t="n">
        <f aca="false">IF(I59="","",SUM($I$12:I59))</f>
        <v>247.119678502566</v>
      </c>
      <c r="K59" s="12" t="n">
        <f aca="false">IF(J59="","",J59/H59)</f>
        <v>5.14832663547012</v>
      </c>
    </row>
    <row r="60" customFormat="false" ht="15" hidden="false" customHeight="false" outlineLevel="0" collapsed="false">
      <c r="H60" s="11" t="n">
        <v>49</v>
      </c>
      <c r="I60" s="12" t="n">
        <f aca="false">IF($B$6="","",$B$4*H60^$B$6)</f>
        <v>4.01520522108534</v>
      </c>
      <c r="J60" s="14" t="n">
        <f aca="false">IF(I60="","",SUM($I$12:I60))</f>
        <v>251.134883723651</v>
      </c>
      <c r="K60" s="12" t="n">
        <f aca="false">IF(J60="","",J60/H60)</f>
        <v>5.12520170864594</v>
      </c>
    </row>
    <row r="61" customFormat="false" ht="15" hidden="false" customHeight="false" outlineLevel="0" collapsed="false">
      <c r="H61" s="11" t="n">
        <v>50</v>
      </c>
      <c r="I61" s="12" t="n">
        <f aca="false">IF($B$6="","",$B$4*H61^$B$6)</f>
        <v>3.99623083962789</v>
      </c>
      <c r="J61" s="14" t="n">
        <f aca="false">IF(I61="","",SUM($I$12:I61))</f>
        <v>255.131114563279</v>
      </c>
      <c r="K61" s="12" t="n">
        <f aca="false">IF(J61="","",J61/H61)</f>
        <v>5.10262229126558</v>
      </c>
    </row>
    <row r="62" customFormat="false" ht="15" hidden="false" customHeight="false" outlineLevel="0" collapsed="false">
      <c r="H62" s="11" t="n">
        <v>51</v>
      </c>
      <c r="I62" s="12" t="n">
        <f aca="false">IF($B$6="","",$B$4*H62^$B$6)</f>
        <v>3.9777192360213</v>
      </c>
      <c r="J62" s="14" t="n">
        <f aca="false">IF(I62="","",SUM($I$12:I62))</f>
        <v>259.1088337993</v>
      </c>
      <c r="K62" s="12" t="n">
        <f aca="false">IF(J62="","",J62/H62)</f>
        <v>5.08056536861373</v>
      </c>
    </row>
    <row r="63" customFormat="false" ht="15" hidden="false" customHeight="false" outlineLevel="0" collapsed="false">
      <c r="H63" s="11" t="n">
        <v>52</v>
      </c>
      <c r="I63" s="12" t="n">
        <f aca="false">IF($B$6="","",$B$4*H63^$B$6)</f>
        <v>3.95965037542724</v>
      </c>
      <c r="J63" s="14" t="n">
        <f aca="false">IF(I63="","",SUM($I$12:I63))</f>
        <v>263.068484174728</v>
      </c>
      <c r="K63" s="12" t="n">
        <f aca="false">IF(J63="","",J63/H63)</f>
        <v>5.05900931105245</v>
      </c>
    </row>
    <row r="64" customFormat="false" ht="15" hidden="false" customHeight="false" outlineLevel="0" collapsed="false">
      <c r="H64" s="11" t="n">
        <v>53</v>
      </c>
      <c r="I64" s="12" t="n">
        <f aca="false">IF($B$6="","",$B$4*H64^$B$6)</f>
        <v>3.94200545470487</v>
      </c>
      <c r="J64" s="14" t="n">
        <f aca="false">IF(I64="","",SUM($I$12:I64))</f>
        <v>267.010489629432</v>
      </c>
      <c r="K64" s="12" t="n">
        <f aca="false">IF(J64="","",J64/H64)</f>
        <v>5.03793376659306</v>
      </c>
    </row>
    <row r="65" customFormat="false" ht="15" hidden="false" customHeight="false" outlineLevel="0" collapsed="false">
      <c r="H65" s="11" t="n">
        <v>54</v>
      </c>
      <c r="I65" s="12" t="n">
        <f aca="false">IF($B$6="","",$B$4*H65^$B$6)</f>
        <v>3.92476680512482</v>
      </c>
      <c r="J65" s="14" t="n">
        <f aca="false">IF(I65="","",SUM($I$12:I65))</f>
        <v>270.935256434557</v>
      </c>
      <c r="K65" s="12" t="n">
        <f aca="false">IF(J65="","",J65/H65)</f>
        <v>5.01731956360291</v>
      </c>
    </row>
    <row r="66" customFormat="false" ht="15" hidden="false" customHeight="false" outlineLevel="0" collapsed="false">
      <c r="H66" s="11" t="n">
        <v>55</v>
      </c>
      <c r="I66" s="12" t="n">
        <f aca="false">IF($B$6="","",$B$4*H66^$B$6)</f>
        <v>3.90791780440813</v>
      </c>
      <c r="J66" s="14" t="n">
        <f aca="false">IF(I66="","",SUM($I$12:I66))</f>
        <v>274.843174238965</v>
      </c>
      <c r="K66" s="12" t="n">
        <f aca="false">IF(J66="","",J66/H66)</f>
        <v>4.99714862252664</v>
      </c>
    </row>
    <row r="67" customFormat="false" ht="15" hidden="false" customHeight="false" outlineLevel="0" collapsed="false">
      <c r="H67" s="11" t="n">
        <v>56</v>
      </c>
      <c r="I67" s="12" t="n">
        <f aca="false">IF($B$6="","",$B$4*H67^$B$6)</f>
        <v>3.89144279704496</v>
      </c>
      <c r="J67" s="14" t="n">
        <f aca="false">IF(I67="","",SUM($I$12:I67))</f>
        <v>278.73461703601</v>
      </c>
      <c r="K67" s="12" t="n">
        <f aca="false">IF(J67="","",J67/H67)</f>
        <v>4.97740387564304</v>
      </c>
    </row>
    <row r="68" customFormat="false" ht="15" hidden="false" customHeight="false" outlineLevel="0" collapsed="false">
      <c r="H68" s="11" t="n">
        <v>57</v>
      </c>
      <c r="I68" s="12" t="n">
        <f aca="false">IF($B$6="","",$B$4*H68^$B$6)</f>
        <v>3.875327021981</v>
      </c>
      <c r="J68" s="14" t="n">
        <f aca="false">IF(I68="","",SUM($I$12:I68))</f>
        <v>282.609944057991</v>
      </c>
      <c r="K68" s="12" t="n">
        <f aca="false">IF(J68="","",J68/H68)</f>
        <v>4.95806919399985</v>
      </c>
    </row>
    <row r="69" customFormat="false" ht="15" hidden="false" customHeight="false" outlineLevel="0" collapsed="false">
      <c r="H69" s="11" t="n">
        <v>58</v>
      </c>
      <c r="I69" s="12" t="n">
        <f aca="false">IF($B$6="","",$B$4*H69^$B$6)</f>
        <v>3.85955654687437</v>
      </c>
      <c r="J69" s="14" t="n">
        <f aca="false">IF(I69="","",SUM($I$12:I69))</f>
        <v>286.469500604866</v>
      </c>
      <c r="K69" s="12" t="n">
        <f aca="false">IF(J69="","",J69/H69)</f>
        <v>4.93912932077355</v>
      </c>
    </row>
    <row r="70" customFormat="false" ht="15" hidden="false" customHeight="false" outlineLevel="0" collapsed="false">
      <c r="H70" s="11" t="n">
        <v>59</v>
      </c>
      <c r="I70" s="12" t="n">
        <f aca="false">IF($B$6="","",$B$4*H70^$B$6)</f>
        <v>3.844118208224</v>
      </c>
      <c r="J70" s="14" t="n">
        <f aca="false">IF(I70="","",SUM($I$12:I70))</f>
        <v>290.31361881309</v>
      </c>
      <c r="K70" s="12" t="n">
        <f aca="false">IF(J70="","",J70/H70)</f>
        <v>4.92056981039135</v>
      </c>
    </row>
    <row r="71" customFormat="false" ht="15" hidden="false" customHeight="false" outlineLevel="0" collapsed="false">
      <c r="H71" s="11" t="n">
        <v>60</v>
      </c>
      <c r="I71" s="12" t="n">
        <f aca="false">IF($B$6="","",$B$4*H71^$B$6)</f>
        <v>3.82899955675544</v>
      </c>
      <c r="J71" s="14" t="n">
        <f aca="false">IF(I71="","",SUM($I$12:I71))</f>
        <v>294.142618369845</v>
      </c>
      <c r="K71" s="12" t="n">
        <f aca="false">IF(J71="","",J71/H71)</f>
        <v>4.90237697283075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2026-09-21T21:28:30Z</dcterms:created>
  <dc:creator>openpyxl</dc:creator>
  <dc:description/>
  <dc:language>es-AR</dc:language>
  <cp:lastModifiedBy/>
  <dcterms:modified xsi:type="dcterms:W3CDTF">2026-09-21T21:28:30Z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