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Lead time" sheetId="2" state="visible" r:id="rId4"/>
    <sheet name="Value stream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<sst xmlns="http://schemas.openxmlformats.org/spreadsheetml/2006/main" count="55" uniqueCount="54">
  <si>
    <t xml:space="preserve">Lead time and value stream</t>
  </si>
  <si>
    <t xml:space="preserve">How to use it</t>
  </si>
  <si>
    <t xml:space="preserve">1. 'Lead time' sheet: for one real unit, record when it entered and left each stage and how much time was spent working on it. The spreadsheet separates working time from waiting time.</t>
  </si>
  <si>
    <t xml:space="preserve">2. 'Value stream' sheet: enter the data from the current-state map (VSM): available time, demand, and for each process the cycle time, changeover time, availability, operators, and the inventory in front of it.</t>
  </si>
  <si>
    <t xml:space="preserve">3. The spreadsheet calculates the takt time, flags the processes whose cycle time exceeds takt, and estimates the lead time and what share of it adds value.</t>
  </si>
  <si>
    <t xml:space="preserve">4. Repeat with the future-state map data to compare the current and future lead time.</t>
  </si>
  <si>
    <t xml:space="preserve">Formulas</t>
  </si>
  <si>
    <t xml:space="preserve">Lead time ('Lead time' sheet) = final exit - initial entry.</t>
  </si>
  <si>
    <t xml:space="preserve">Takt time = available time / demand. Inventory days = inventory / daily demand.</t>
  </si>
  <si>
    <t xml:space="preserve">Lead time ('Value stream' sheet) = inventory days + sum of CTs / available time per day. This is a calculation specific to this spreadsheet, using the definitions in the article.</t>
  </si>
  <si>
    <t xml:space="preserve">Value-added share = (sum of CTs / available time per day) / lead time.</t>
  </si>
  <si>
    <t xml:space="preserve">Colors</t>
  </si>
  <si>
    <t xml:space="preserve">Yellow: cells to fill in. Gray: formulas, do not edit.</t>
  </si>
  <si>
    <t xml:space="preserve">Method source</t>
  </si>
  <si>
    <t xml:space="preserve">Camblong, Edreira and Nicolini, 'Introducción al diseño y análisis del trabajo' (UNGS): total circulation time (lead time); Ortiz Porras et al., 'Método de aplicación de la herramienta Value Stream Mapping...' (Industrial Data, UNMSM). The data entered are made up. See 'Lead time' and 'VSM' at LKaizeN.com.ar.</t>
  </si>
  <si>
    <t xml:space="preserve">The values entered are an illustrative (made-up) example to show how it works: delete them and enter your own.</t>
  </si>
  <si>
    <t xml:space="preserve">Free spreadsheet from LKaizeN (LKaizeN.com.ar). Use it, adapt it, and share it.</t>
  </si>
  <si>
    <t xml:space="preserve">Lead time by stage</t>
  </si>
  <si>
    <t xml:space="preserve">Follow one real unit: when it entered and left each stage and how much time was spent working on it.</t>
  </si>
  <si>
    <t xml:space="preserve">Stage</t>
  </si>
  <si>
    <t xml:space="preserve">Entry time</t>
  </si>
  <si>
    <t xml:space="preserve">Exit time</t>
  </si>
  <si>
    <t xml:space="preserve">Total time in stage (min)</t>
  </si>
  <si>
    <t xml:space="preserve">Working time (min)</t>
  </si>
  <si>
    <t xml:space="preserve">Waiting time (min)</t>
  </si>
  <si>
    <t xml:space="preserve">Raw material receiving</t>
  </si>
  <si>
    <t xml:space="preserve">Cutting</t>
  </si>
  <si>
    <t xml:space="preserve">Welding</t>
  </si>
  <si>
    <t xml:space="preserve">Painting</t>
  </si>
  <si>
    <t xml:space="preserve">Packing and shipping</t>
  </si>
  <si>
    <t xml:space="preserve">Lead time (min) = final exit - initial entry</t>
  </si>
  <si>
    <t xml:space="preserve">Total working time (min)</t>
  </si>
  <si>
    <t xml:space="preserve">Total waiting time (min)</t>
  </si>
  <si>
    <t xml:space="preserve">Share of lead time that is work</t>
  </si>
  <si>
    <t xml:space="preserve">Value stream: takt, cycle time and lead time by process</t>
  </si>
  <si>
    <t xml:space="preserve">Data from a current-state value stream map (VSM).</t>
  </si>
  <si>
    <t xml:space="preserve">Available time per day (s)</t>
  </si>
  <si>
    <t xml:space="preserve">Daily customer demand (units)</t>
  </si>
  <si>
    <t xml:space="preserve">Takt time (s per unit)</t>
  </si>
  <si>
    <t xml:space="preserve">Process</t>
  </si>
  <si>
    <t xml:space="preserve">Cycle time, CT (s)</t>
  </si>
  <si>
    <t xml:space="preserve">Changeover time, C/O (min)</t>
  </si>
  <si>
    <t xml:space="preserve">Availability, uptime (%)</t>
  </si>
  <si>
    <t xml:space="preserve">Operators</t>
  </si>
  <si>
    <t xml:space="preserve">Inventory before process (units)</t>
  </si>
  <si>
    <t xml:space="preserve">Inventory days</t>
  </si>
  <si>
    <t xml:space="preserve">CT vs. takt</t>
  </si>
  <si>
    <t xml:space="preserve">Sewing</t>
  </si>
  <si>
    <t xml:space="preserve">Finishing</t>
  </si>
  <si>
    <t xml:space="preserve">Packing</t>
  </si>
  <si>
    <t xml:space="preserve">Value-added time: sum of CTs (s)</t>
  </si>
  <si>
    <t xml:space="preserve">Total inventory days</t>
  </si>
  <si>
    <t xml:space="preserve">Lead time (production days)</t>
  </si>
  <si>
    <t xml:space="preserve">Share of lead time that adds value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</si>
</sst>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\ hh:mm"/>
    <numFmt numFmtId="166" formatCode="0"/>
    <numFmt numFmtId="167" formatCode="0.0%"/>
    <numFmt numFmtId="168" formatCode="#,##0"/>
    <numFmt numFmtId="169" formatCode="0.0"/>
    <numFmt numFmtId="170" formatCode="0.00"/>
    <numFmt numFmtId="171" formatCode="0.00\ 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293B"/>
        <bgColor rgb="FF0F172A"/>
      </patternFill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ECAC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0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23.85" hidden="false" customHeight="false" outlineLevel="0" collapsed="false">
      <c r="A4" s="4" t="s">
        <v>2</v>
      </c>
    </row>
    <row r="5" customFormat="false" ht="23.85" hidden="false" customHeight="false" outlineLevel="0" collapsed="false">
      <c r="A5" s="4" t="s">
        <v>3</v>
      </c>
    </row>
    <row r="6" customFormat="false" ht="23.8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4" t="s">
        <v>8</v>
      </c>
    </row>
    <row r="12" customFormat="false" ht="23.8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4"/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4"/>
    </row>
    <row r="18" customFormat="false" ht="15" hidden="false" customHeight="false" outlineLevel="0" collapsed="false">
      <c r="A18" s="3" t="s">
        <v>13</v>
      </c>
    </row>
    <row r="19" customFormat="false" ht="35.05" hidden="false" customHeight="false" outlineLevel="0" collapsed="false">
      <c r="A19" s="4" t="s">
        <v>14</v>
      </c>
    </row>
    <row r="20" customFormat="false" ht="15" hidden="false" customHeight="false" outlineLevel="0" collapsed="false">
      <c r="A20" s="4"/>
    </row>
    <row r="21" customFormat="false" ht="15" hidden="false" customHeight="false" outlineLevel="0" collapsed="false">
      <c r="A21" s="4" t="s">
        <v>15</v>
      </c>
    </row>
    <row r="22" customFormat="false" ht="15" hidden="false" customHeight="false" outlineLevel="0" collapsed="false">
      <c r="A22" s="4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2"/>
    <col collapsed="false" customWidth="true" hidden="false" outlineLevel="0" max="3" min="2" style="1" width="16"/>
    <col collapsed="false" customWidth="true" hidden="false" outlineLevel="0" max="6" min="4" style="1" width="20"/>
  </cols>
  <sheetData>
    <row r="1" customFormat="false" ht="17.35" hidden="false" customHeight="false" outlineLevel="0" collapsed="false">
      <c r="A1" s="2" t="s">
        <v>17</v>
      </c>
    </row>
    <row r="2" customFormat="false" ht="15" hidden="false" customHeight="false" outlineLevel="0" collapsed="false">
      <c r="A2" s="1" t="s">
        <v>18</v>
      </c>
    </row>
    <row r="4" customFormat="false" ht="33.75" hidden="false" customHeight="true" outlineLevel="0" collapsed="false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</row>
    <row r="5" customFormat="false" ht="15" hidden="false" customHeight="false" outlineLevel="0" collapsed="false">
      <c r="A5" s="6" t="s">
        <v>25</v>
      </c>
      <c r="B5" s="7" t="n">
        <v>46286.3333333333</v>
      </c>
      <c r="C5" s="7" t="n">
        <v>46286.3958333333</v>
      </c>
      <c r="D5" s="8" t="n">
        <f aca="false">IF(OR(B5="",C5=""),"",(C5-B5)*1440)</f>
        <v>90</v>
      </c>
      <c r="E5" s="9" t="n">
        <v>10</v>
      </c>
      <c r="F5" s="8" t="n">
        <f aca="false">IF(OR(D5="",E5=""),"",D5-E5)</f>
        <v>80</v>
      </c>
    </row>
    <row r="6" customFormat="false" ht="15" hidden="false" customHeight="false" outlineLevel="0" collapsed="false">
      <c r="A6" s="6" t="s">
        <v>26</v>
      </c>
      <c r="B6" s="7" t="n">
        <v>46286.3958333333</v>
      </c>
      <c r="C6" s="7" t="n">
        <v>46286.5104166667</v>
      </c>
      <c r="D6" s="8" t="n">
        <f aca="false">IF(OR(B6="",C6=""),"",(C6-B6)*1440)</f>
        <v>165.000000097783</v>
      </c>
      <c r="E6" s="9" t="n">
        <v>25</v>
      </c>
      <c r="F6" s="8" t="n">
        <f aca="false">IF(OR(D6="",E6=""),"",D6-E6)</f>
        <v>140.000000097783</v>
      </c>
    </row>
    <row r="7" customFormat="false" ht="15" hidden="false" customHeight="false" outlineLevel="0" collapsed="false">
      <c r="A7" s="6" t="s">
        <v>27</v>
      </c>
      <c r="B7" s="7" t="n">
        <v>46286.5104166667</v>
      </c>
      <c r="C7" s="7" t="n">
        <v>46286.625</v>
      </c>
      <c r="D7" s="8" t="n">
        <f aca="false">IF(OR(B7="",C7=""),"",(C7-B7)*1440)</f>
        <v>164.9999999511</v>
      </c>
      <c r="E7" s="9" t="n">
        <v>30</v>
      </c>
      <c r="F7" s="8" t="n">
        <f aca="false">IF(OR(D7="",E7=""),"",D7-E7)</f>
        <v>134.9999999511</v>
      </c>
    </row>
    <row r="8" customFormat="false" ht="15" hidden="false" customHeight="false" outlineLevel="0" collapsed="false">
      <c r="A8" s="6" t="s">
        <v>28</v>
      </c>
      <c r="B8" s="7" t="n">
        <v>46286.625</v>
      </c>
      <c r="C8" s="7" t="n">
        <v>46286.8125</v>
      </c>
      <c r="D8" s="8" t="n">
        <f aca="false">IF(OR(B8="",C8=""),"",(C8-B8)*1440)</f>
        <v>270</v>
      </c>
      <c r="E8" s="9" t="n">
        <v>45</v>
      </c>
      <c r="F8" s="8" t="n">
        <f aca="false">IF(OR(D8="",E8=""),"",D8-E8)</f>
        <v>225</v>
      </c>
    </row>
    <row r="9" customFormat="false" ht="15" hidden="false" customHeight="false" outlineLevel="0" collapsed="false">
      <c r="A9" s="6" t="s">
        <v>29</v>
      </c>
      <c r="B9" s="7" t="n">
        <v>46286.8125</v>
      </c>
      <c r="C9" s="7" t="n">
        <v>46286.84375</v>
      </c>
      <c r="D9" s="8" t="n">
        <f aca="false">IF(OR(B9="",C9=""),"",(C9-B9)*1440)</f>
        <v>45</v>
      </c>
      <c r="E9" s="9" t="n">
        <v>15</v>
      </c>
      <c r="F9" s="8" t="n">
        <f aca="false">IF(OR(D9="",E9=""),"",D9-E9)</f>
        <v>30</v>
      </c>
    </row>
    <row r="10" customFormat="false" ht="15" hidden="false" customHeight="false" outlineLevel="0" collapsed="false">
      <c r="A10" s="6"/>
      <c r="B10" s="7"/>
      <c r="C10" s="7"/>
      <c r="D10" s="8" t="str">
        <f aca="false">IF(OR(B10="",C10=""),"",(C10-B10)*1440)</f>
        <v/>
      </c>
      <c r="E10" s="9"/>
      <c r="F10" s="8" t="str">
        <f aca="false">IF(OR(D10="",E10=""),"",D10-E10)</f>
        <v/>
      </c>
    </row>
    <row r="11" customFormat="false" ht="15" hidden="false" customHeight="false" outlineLevel="0" collapsed="false">
      <c r="A11" s="6"/>
      <c r="B11" s="7"/>
      <c r="C11" s="7"/>
      <c r="D11" s="8" t="str">
        <f aca="false">IF(OR(B11="",C11=""),"",(C11-B11)*1440)</f>
        <v/>
      </c>
      <c r="E11" s="9"/>
      <c r="F11" s="8" t="str">
        <f aca="false">IF(OR(D11="",E11=""),"",D11-E11)</f>
        <v/>
      </c>
    </row>
    <row r="12" customFormat="false" ht="15" hidden="false" customHeight="false" outlineLevel="0" collapsed="false">
      <c r="A12" s="6"/>
      <c r="B12" s="7"/>
      <c r="C12" s="7"/>
      <c r="D12" s="8" t="str">
        <f aca="false">IF(OR(B12="",C12=""),"",(C12-B12)*1440)</f>
        <v/>
      </c>
      <c r="E12" s="9"/>
      <c r="F12" s="8" t="str">
        <f aca="false">IF(OR(D12="",E12=""),"",D12-E12)</f>
        <v/>
      </c>
    </row>
    <row r="13" customFormat="false" ht="15" hidden="false" customHeight="false" outlineLevel="0" collapsed="false">
      <c r="A13" s="6"/>
      <c r="B13" s="7"/>
      <c r="C13" s="7"/>
      <c r="D13" s="8" t="str">
        <f aca="false">IF(OR(B13="",C13=""),"",(C13-B13)*1440)</f>
        <v/>
      </c>
      <c r="E13" s="9"/>
      <c r="F13" s="8" t="str">
        <f aca="false">IF(OR(D13="",E13=""),"",D13-E13)</f>
        <v/>
      </c>
    </row>
    <row r="14" customFormat="false" ht="15" hidden="false" customHeight="false" outlineLevel="0" collapsed="false">
      <c r="A14" s="6"/>
      <c r="B14" s="7"/>
      <c r="C14" s="7"/>
      <c r="D14" s="8" t="str">
        <f aca="false">IF(OR(B14="",C14=""),"",(C14-B14)*1440)</f>
        <v/>
      </c>
      <c r="E14" s="9"/>
      <c r="F14" s="8" t="str">
        <f aca="false">IF(OR(D14="",E14=""),"",D14-E14)</f>
        <v/>
      </c>
    </row>
    <row r="15" customFormat="false" ht="15" hidden="false" customHeight="false" outlineLevel="0" collapsed="false">
      <c r="A15" s="6"/>
      <c r="B15" s="7"/>
      <c r="C15" s="7"/>
      <c r="D15" s="8" t="str">
        <f aca="false">IF(OR(B15="",C15=""),"",(C15-B15)*1440)</f>
        <v/>
      </c>
      <c r="E15" s="9"/>
      <c r="F15" s="8" t="str">
        <f aca="false">IF(OR(D15="",E15=""),"",D15-E15)</f>
        <v/>
      </c>
    </row>
    <row r="16" customFormat="false" ht="15" hidden="false" customHeight="false" outlineLevel="0" collapsed="false">
      <c r="A16" s="6"/>
      <c r="B16" s="7"/>
      <c r="C16" s="7"/>
      <c r="D16" s="8" t="str">
        <f aca="false">IF(OR(B16="",C16=""),"",(C16-B16)*1440)</f>
        <v/>
      </c>
      <c r="E16" s="9"/>
      <c r="F16" s="8" t="str">
        <f aca="false">IF(OR(D16="",E16=""),"",D16-E16)</f>
        <v/>
      </c>
    </row>
    <row r="17" customFormat="false" ht="15" hidden="false" customHeight="false" outlineLevel="0" collapsed="false">
      <c r="A17" s="6"/>
      <c r="B17" s="7"/>
      <c r="C17" s="7"/>
      <c r="D17" s="8" t="str">
        <f aca="false">IF(OR(B17="",C17=""),"",(C17-B17)*1440)</f>
        <v/>
      </c>
      <c r="E17" s="9"/>
      <c r="F17" s="8" t="str">
        <f aca="false">IF(OR(D17="",E17=""),"",D17-E17)</f>
        <v/>
      </c>
    </row>
    <row r="18" customFormat="false" ht="15" hidden="false" customHeight="false" outlineLevel="0" collapsed="false">
      <c r="A18" s="6"/>
      <c r="B18" s="7"/>
      <c r="C18" s="7"/>
      <c r="D18" s="8" t="str">
        <f aca="false">IF(OR(B18="",C18=""),"",(C18-B18)*1440)</f>
        <v/>
      </c>
      <c r="E18" s="9"/>
      <c r="F18" s="8" t="str">
        <f aca="false">IF(OR(D18="",E18=""),"",D18-E18)</f>
        <v/>
      </c>
    </row>
    <row r="19" customFormat="false" ht="15" hidden="false" customHeight="false" outlineLevel="0" collapsed="false">
      <c r="A19" s="6"/>
      <c r="B19" s="7"/>
      <c r="C19" s="7"/>
      <c r="D19" s="8" t="str">
        <f aca="false">IF(OR(B19="",C19=""),"",(C19-B19)*1440)</f>
        <v/>
      </c>
      <c r="E19" s="9"/>
      <c r="F19" s="8" t="str">
        <f aca="false">IF(OR(D19="",E19=""),"",D19-E19)</f>
        <v/>
      </c>
    </row>
    <row r="22" customFormat="false" ht="15" hidden="false" customHeight="false" outlineLevel="0" collapsed="false">
      <c r="A22" s="10" t="s">
        <v>30</v>
      </c>
      <c r="D22" s="11" t="n">
        <f aca="false">IF(COUNT(B5:B19)=0,"",(MAX(C5:C19)-MIN(B5:B19))*1440)</f>
        <v>735.000000048883</v>
      </c>
    </row>
    <row r="23" customFormat="false" ht="15" hidden="false" customHeight="false" outlineLevel="0" collapsed="false">
      <c r="A23" s="10" t="s">
        <v>31</v>
      </c>
      <c r="D23" s="8" t="n">
        <f aca="false">SUM(E5:E19)</f>
        <v>125</v>
      </c>
    </row>
    <row r="24" customFormat="false" ht="15" hidden="false" customHeight="false" outlineLevel="0" collapsed="false">
      <c r="A24" s="10" t="s">
        <v>32</v>
      </c>
      <c r="D24" s="8" t="n">
        <f aca="false">SUM(F5:F19)</f>
        <v>610.000000048883</v>
      </c>
    </row>
    <row r="25" customFormat="false" ht="15" hidden="false" customHeight="false" outlineLevel="0" collapsed="false">
      <c r="A25" s="10" t="s">
        <v>33</v>
      </c>
      <c r="D25" s="12" t="n">
        <f aca="false">IF(OR(D22="",D22=0),"",D23/D22)</f>
        <v>0.170068027199573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8"/>
    <col collapsed="false" customWidth="true" hidden="false" outlineLevel="0" max="3" min="3" style="1" width="20"/>
    <col collapsed="false" customWidth="true" hidden="false" outlineLevel="0" max="4" min="4" style="1" width="18"/>
    <col collapsed="false" customWidth="true" hidden="false" outlineLevel="0" max="5" min="5" style="1" width="12"/>
    <col collapsed="false" customWidth="true" hidden="false" outlineLevel="0" max="6" min="6" style="1" width="24"/>
    <col collapsed="false" customWidth="true" hidden="false" outlineLevel="0" max="7" min="7" style="1" width="16"/>
    <col collapsed="false" customWidth="true" hidden="false" outlineLevel="0" max="8" min="8" style="1" width="38"/>
  </cols>
  <sheetData>
    <row r="1" customFormat="false" ht="17.35" hidden="false" customHeight="false" outlineLevel="0" collapsed="false">
      <c r="A1" s="2" t="s">
        <v>34</v>
      </c>
    </row>
    <row r="2" customFormat="false" ht="15" hidden="false" customHeight="false" outlineLevel="0" collapsed="false">
      <c r="A2" s="1" t="s">
        <v>35</v>
      </c>
    </row>
    <row r="4" customFormat="false" ht="15" hidden="false" customHeight="false" outlineLevel="0" collapsed="false">
      <c r="A4" s="10" t="s">
        <v>36</v>
      </c>
      <c r="B4" s="13" t="n">
        <v>27000</v>
      </c>
    </row>
    <row r="5" customFormat="false" ht="15" hidden="false" customHeight="false" outlineLevel="0" collapsed="false">
      <c r="A5" s="10" t="s">
        <v>37</v>
      </c>
      <c r="B5" s="13" t="n">
        <v>450</v>
      </c>
    </row>
    <row r="6" customFormat="false" ht="15" hidden="false" customHeight="false" outlineLevel="0" collapsed="false">
      <c r="A6" s="10" t="s">
        <v>38</v>
      </c>
      <c r="B6" s="14" t="n">
        <f aca="false">IF(OR(B5="",B5&lt;=0),"",B4/B5)</f>
        <v>60</v>
      </c>
    </row>
    <row r="9" customFormat="false" ht="33.75" hidden="false" customHeight="true" outlineLevel="0" collapsed="false">
      <c r="A9" s="5" t="s">
        <v>39</v>
      </c>
      <c r="B9" s="5" t="s">
        <v>40</v>
      </c>
      <c r="C9" s="5" t="s">
        <v>41</v>
      </c>
      <c r="D9" s="5" t="s">
        <v>42</v>
      </c>
      <c r="E9" s="5" t="s">
        <v>43</v>
      </c>
      <c r="F9" s="5" t="s">
        <v>44</v>
      </c>
      <c r="G9" s="5" t="s">
        <v>45</v>
      </c>
      <c r="H9" s="5" t="s">
        <v>46</v>
      </c>
    </row>
    <row r="10" customFormat="false" ht="15" hidden="false" customHeight="false" outlineLevel="0" collapsed="false">
      <c r="A10" s="6" t="s">
        <v>26</v>
      </c>
      <c r="B10" s="9" t="n">
        <v>40</v>
      </c>
      <c r="C10" s="9" t="n">
        <v>30</v>
      </c>
      <c r="D10" s="9" t="n">
        <v>95</v>
      </c>
      <c r="E10" s="9" t="n">
        <v>2</v>
      </c>
      <c r="F10" s="9" t="n">
        <v>900</v>
      </c>
      <c r="G10" s="14" t="n">
        <f aca="false">IF(OR(F10="",$B$5="",$B$5&lt;=0),"",F10/$B$5)</f>
        <v>2</v>
      </c>
      <c r="H10" s="15" t="str">
        <f aca="false">IF(OR(B10="",$B$6=""),"",IF(B10&gt;$B$6,"Above takt: bottleneck","Within takt"))</f>
        <v>Within takt</v>
      </c>
    </row>
    <row r="11" customFormat="false" ht="15" hidden="false" customHeight="false" outlineLevel="0" collapsed="false">
      <c r="A11" s="6" t="s">
        <v>47</v>
      </c>
      <c r="B11" s="9" t="n">
        <v>55</v>
      </c>
      <c r="C11" s="9" t="n">
        <v>10</v>
      </c>
      <c r="D11" s="9" t="n">
        <v>90</v>
      </c>
      <c r="E11" s="9" t="n">
        <v>4</v>
      </c>
      <c r="F11" s="9" t="n">
        <v>2200</v>
      </c>
      <c r="G11" s="14" t="n">
        <f aca="false">IF(OR(F11="",$B$5="",$B$5&lt;=0),"",F11/$B$5)</f>
        <v>4.88888888888889</v>
      </c>
      <c r="H11" s="15" t="str">
        <f aca="false">IF(OR(B11="",$B$6=""),"",IF(B11&gt;$B$6,"Above takt: bottleneck","Within takt"))</f>
        <v>Within takt</v>
      </c>
    </row>
    <row r="12" customFormat="false" ht="15" hidden="false" customHeight="false" outlineLevel="0" collapsed="false">
      <c r="A12" s="6" t="s">
        <v>48</v>
      </c>
      <c r="B12" s="9" t="n">
        <v>35</v>
      </c>
      <c r="C12" s="9" t="n">
        <v>0</v>
      </c>
      <c r="D12" s="9" t="n">
        <v>98</v>
      </c>
      <c r="E12" s="9" t="n">
        <v>2</v>
      </c>
      <c r="F12" s="9" t="n">
        <v>450</v>
      </c>
      <c r="G12" s="14" t="n">
        <f aca="false">IF(OR(F12="",$B$5="",$B$5&lt;=0),"",F12/$B$5)</f>
        <v>1</v>
      </c>
      <c r="H12" s="15" t="str">
        <f aca="false">IF(OR(B12="",$B$6=""),"",IF(B12&gt;$B$6,"Above takt: bottleneck","Within takt"))</f>
        <v>Within takt</v>
      </c>
    </row>
    <row r="13" customFormat="false" ht="15" hidden="false" customHeight="false" outlineLevel="0" collapsed="false">
      <c r="A13" s="6" t="s">
        <v>49</v>
      </c>
      <c r="B13" s="9" t="n">
        <v>30</v>
      </c>
      <c r="C13" s="9" t="n">
        <v>5</v>
      </c>
      <c r="D13" s="9" t="n">
        <v>99</v>
      </c>
      <c r="E13" s="9" t="n">
        <v>1</v>
      </c>
      <c r="F13" s="9" t="n">
        <v>300</v>
      </c>
      <c r="G13" s="14" t="n">
        <f aca="false">IF(OR(F13="",$B$5="",$B$5&lt;=0),"",F13/$B$5)</f>
        <v>0.666666666666667</v>
      </c>
      <c r="H13" s="15" t="str">
        <f aca="false">IF(OR(B13="",$B$6=""),"",IF(B13&gt;$B$6,"Above takt: bottleneck","Within takt"))</f>
        <v>Within takt</v>
      </c>
    </row>
    <row r="14" customFormat="false" ht="15" hidden="false" customHeight="false" outlineLevel="0" collapsed="false">
      <c r="A14" s="6"/>
      <c r="B14" s="9"/>
      <c r="C14" s="9"/>
      <c r="D14" s="9"/>
      <c r="E14" s="9"/>
      <c r="F14" s="9"/>
      <c r="G14" s="14" t="str">
        <f aca="false">IF(OR(F14="",$B$5="",$B$5&lt;=0),"",F14/$B$5)</f>
        <v/>
      </c>
      <c r="H14" s="15" t="str">
        <f aca="false">IF(OR(B14="",$B$6=""),"",IF(B14&gt;$B$6,"Above takt: bottleneck","Within takt"))</f>
        <v/>
      </c>
    </row>
    <row r="15" customFormat="false" ht="15" hidden="false" customHeight="false" outlineLevel="0" collapsed="false">
      <c r="A15" s="6"/>
      <c r="B15" s="9"/>
      <c r="C15" s="9"/>
      <c r="D15" s="9"/>
      <c r="E15" s="9"/>
      <c r="F15" s="9"/>
      <c r="G15" s="14" t="str">
        <f aca="false">IF(OR(F15="",$B$5="",$B$5&lt;=0),"",F15/$B$5)</f>
        <v/>
      </c>
      <c r="H15" s="15" t="str">
        <f aca="false">IF(OR(B15="",$B$6=""),"",IF(B15&gt;$B$6,"Above takt: bottleneck","Within takt"))</f>
        <v/>
      </c>
    </row>
    <row r="16" customFormat="false" ht="15" hidden="false" customHeight="false" outlineLevel="0" collapsed="false">
      <c r="A16" s="6"/>
      <c r="B16" s="9"/>
      <c r="C16" s="9"/>
      <c r="D16" s="9"/>
      <c r="E16" s="9"/>
      <c r="F16" s="9"/>
      <c r="G16" s="14" t="str">
        <f aca="false">IF(OR(F16="",$B$5="",$B$5&lt;=0),"",F16/$B$5)</f>
        <v/>
      </c>
      <c r="H16" s="15" t="str">
        <f aca="false">IF(OR(B16="",$B$6=""),"",IF(B16&gt;$B$6,"Above takt: bottleneck","Within takt"))</f>
        <v/>
      </c>
    </row>
    <row r="17" customFormat="false" ht="15" hidden="false" customHeight="false" outlineLevel="0" collapsed="false">
      <c r="A17" s="6"/>
      <c r="B17" s="9"/>
      <c r="C17" s="9"/>
      <c r="D17" s="9"/>
      <c r="E17" s="9"/>
      <c r="F17" s="9"/>
      <c r="G17" s="14" t="str">
        <f aca="false">IF(OR(F17="",$B$5="",$B$5&lt;=0),"",F17/$B$5)</f>
        <v/>
      </c>
      <c r="H17" s="15" t="str">
        <f aca="false">IF(OR(B17="",$B$6=""),"",IF(B17&gt;$B$6,"Above takt: bottleneck","Within takt"))</f>
        <v/>
      </c>
    </row>
    <row r="18" customFormat="false" ht="15" hidden="false" customHeight="false" outlineLevel="0" collapsed="false">
      <c r="A18" s="6"/>
      <c r="B18" s="9"/>
      <c r="C18" s="9"/>
      <c r="D18" s="9"/>
      <c r="E18" s="9"/>
      <c r="F18" s="9"/>
      <c r="G18" s="14" t="str">
        <f aca="false">IF(OR(F18="",$B$5="",$B$5&lt;=0),"",F18/$B$5)</f>
        <v/>
      </c>
      <c r="H18" s="15" t="str">
        <f aca="false">IF(OR(B18="",$B$6=""),"",IF(B18&gt;$B$6,"Above takt: bottleneck","Within takt"))</f>
        <v/>
      </c>
    </row>
    <row r="19" customFormat="false" ht="15" hidden="false" customHeight="false" outlineLevel="0" collapsed="false">
      <c r="A19" s="6"/>
      <c r="B19" s="9"/>
      <c r="C19" s="9"/>
      <c r="D19" s="9"/>
      <c r="E19" s="9"/>
      <c r="F19" s="9"/>
      <c r="G19" s="14" t="str">
        <f aca="false">IF(OR(F19="",$B$5="",$B$5&lt;=0),"",F19/$B$5)</f>
        <v/>
      </c>
      <c r="H19" s="15" t="str">
        <f aca="false">IF(OR(B19="",$B$6=""),"",IF(B19&gt;$B$6,"Above takt: bottleneck","Within takt"))</f>
        <v/>
      </c>
    </row>
    <row r="22" customFormat="false" ht="15" hidden="false" customHeight="false" outlineLevel="0" collapsed="false">
      <c r="A22" s="10" t="s">
        <v>50</v>
      </c>
      <c r="E22" s="8" t="n">
        <f aca="false">SUM(B10:B19)</f>
        <v>160</v>
      </c>
    </row>
    <row r="23" customFormat="false" ht="15" hidden="false" customHeight="false" outlineLevel="0" collapsed="false">
      <c r="A23" s="10" t="s">
        <v>51</v>
      </c>
      <c r="E23" s="14" t="n">
        <f aca="false">SUM(G10:G19)</f>
        <v>8.55555555555556</v>
      </c>
    </row>
    <row r="24" customFormat="false" ht="15" hidden="false" customHeight="false" outlineLevel="0" collapsed="false">
      <c r="A24" s="10" t="s">
        <v>52</v>
      </c>
      <c r="E24" s="16" t="n">
        <f aca="false">IF(OR(B4="",B4&lt;=0),"",E23+E22/B4)</f>
        <v>8.56148148148148</v>
      </c>
    </row>
    <row r="25" customFormat="false" ht="15" hidden="false" customHeight="false" outlineLevel="0" collapsed="false">
      <c r="A25" s="10" t="s">
        <v>53</v>
      </c>
      <c r="E25" s="17" t="n">
        <f aca="false">IF(OR(E24="",E24=0),"",(E22/B4)/E24)</f>
        <v>0.000692161273576743</v>
      </c>
    </row>
  </sheetData>
  <conditionalFormatting sqref="H10:H19">
    <cfRule type="expression" priority="2" aboveAverage="0" equalAverage="0" bottom="0" percent="0" rank="0" text="" dxfId="0">
      <formula>LEFT($H10,3)="Abo"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2026-09-20T20:52:33Z</dcterms:created>
  <dc:creator>openpyxl</dc:creator>
  <dc:description/>
  <dc:language>es-AR</dc:language>
  <cp:lastModifiedBy/>
  <dcterms:modified xsi:type="dcterms:W3CDTF">2026-09-20T20:52:33Z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