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Continuo" sheetId="2" state="visible" r:id="rId4"/>
    <sheet name="Regreso a cer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<sst xmlns="http://schemas.openxmlformats.org/spreadsheetml/2006/main" count="99" uniqueCount="59">
  <si>
    <t xml:space="preserve">Hoja de observación de tiempos</t>
  </si>
  <si>
    <t xml:space="preserve">Cómo se usa</t>
  </si>
  <si>
    <t xml:space="preserve">1. Elegí la hoja según el método: 'Continuo' (el cronómetro corre todo el estudio y se lee en cada punto de quiebre) o 'Regreso a cero' (se lee y se vuelve el cronómetro a cero en cada quiebre).</t>
  </si>
  <si>
    <t xml:space="preserve">2. Definí y escribí los elementos de la tarea y su punto de quiebre ANTES de cronometrar. Anotá la hora inicial y final del reloj maestro.</t>
  </si>
  <si>
    <t xml:space="preserve">3. Cargá las lecturas en minutos decimales, un ciclo por fila. En el método continuo cargá la lectura acumulada: la hoja calcula el tiempo de cada elemento por resta. En regreso a cero cargá el tiempo directo.</t>
  </si>
  <si>
    <t xml:space="preserve">4. Valorá el ritmo de cada elemento (100% = ritmo normal) y cargá cuántas veces ocurre por ciclo (1 si ocurre en todos; 0,5 si ocurre cada dos ciclos).</t>
  </si>
  <si>
    <t xml:space="preserve">5. Elegí la holgura o suplementos. La hoja calcula el tiempo normal del ciclo, el tiempo estándar y las piezas por hora.</t>
  </si>
  <si>
    <t xml:space="preserve">6. Mirá el control: el error de registro compara el total cronometrado con el tiempo real del reloj maestro y debe ser menor a 2%; si no, hay que repetir el estudio. También te dice cuántos ciclos recomienda la guía según el tiempo de ciclo.</t>
  </si>
  <si>
    <t xml:space="preserve">Fórmulas</t>
  </si>
  <si>
    <t xml:space="preserve">Tiempo normal = tiempo promedio x valoración del ritmo / 100 x veces por ciclo. Tiempo estándar = tiempo normal del ciclo x (1 + holgura / 100). Piezas por hora = 60 / tiempo estándar.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</si>
  <si>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</si>
  <si>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</si>
  <si>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</si>
  <si>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Niebel y Freivalds, 'Ingeniería Industrial: Métodos, estándares y diseño del trabajo' (caps. 10 y 11): métodos continuo y con regreso a cero, error de registro menor a 2% y guía de ciclos de General Electric (tabla 10.2). Ver los artículos 'Toma de tiempos con cronómetro' y 'Estudio de tiempos y tiempo estándar' en LKaizeN.com.ar.</t>
  </si>
  <si>
    <t xml:space="preserve">Los valores cargados son un ejemplo inventado para mostrar cómo funciona: borralos y cargá los tuyos.</t>
  </si>
  <si>
    <t xml:space="preserve">Planilla gratuita de LKaizeN (LKaizeN.com.ar). Usala, adaptala y compartila.</t>
  </si>
  <si>
    <t xml:space="preserve">Hoja de observación de tiempos: método continuo</t>
  </si>
  <si>
    <t xml:space="preserve">Operación</t>
  </si>
  <si>
    <t xml:space="preserve">Mecanizado de pieza (ejemplo)</t>
  </si>
  <si>
    <t xml:space="preserve">Hora inicial (reloj maestro)</t>
  </si>
  <si>
    <t xml:space="preserve">Operario</t>
  </si>
  <si>
    <t xml:space="preserve">Operario 1</t>
  </si>
  <si>
    <t xml:space="preserve">Hora final (reloj maestro)</t>
  </si>
  <si>
    <t xml:space="preserve">Observador</t>
  </si>
  <si>
    <t xml:space="preserve">Analista</t>
  </si>
  <si>
    <t xml:space="preserve">Minutos transcurridos</t>
  </si>
  <si>
    <t xml:space="preserve">Fecha</t>
  </si>
  <si>
    <t xml:space="preserve">Descripción de cada elemento (defina antes de cronometrar dónde empieza y termina: el punto de quiebre).</t>
  </si>
  <si>
    <t xml:space="preserve">Elemento</t>
  </si>
  <si>
    <t xml:space="preserve">Tomar y colocar la pieza</t>
  </si>
  <si>
    <t xml:space="preserve">Mecanizar</t>
  </si>
  <si>
    <t xml:space="preserve">Retirar y dejar</t>
  </si>
  <si>
    <t xml:space="preserve">Ciclo</t>
  </si>
  <si>
    <t xml:space="preserve">Elemento 1</t>
  </si>
  <si>
    <t xml:space="preserve">Elemento 2</t>
  </si>
  <si>
    <t xml:space="preserve">Elemento 3</t>
  </si>
  <si>
    <t xml:space="preserve">Elemento 4</t>
  </si>
  <si>
    <t xml:space="preserve">Elemento 5</t>
  </si>
  <si>
    <t xml:space="preserve">Elemento 6</t>
  </si>
  <si>
    <t xml:space="preserve">Lecturas del cronómetro (minutos decimales): acumuladas, sin volver a cero</t>
  </si>
  <si>
    <t xml:space="preserve">Tiempo de cada elemento (resta de lecturas)</t>
  </si>
  <si>
    <t xml:space="preserve">Resumen por elemento</t>
  </si>
  <si>
    <t xml:space="preserve">Tiempo promedio (min)</t>
  </si>
  <si>
    <t xml:space="preserve">Valoración del ritmo (%)</t>
  </si>
  <si>
    <t xml:space="preserve">Veces por ciclo</t>
  </si>
  <si>
    <t xml:space="preserve">Tiempo normal (min)</t>
  </si>
  <si>
    <t xml:space="preserve">Tiempo normal del ciclo (min)</t>
  </si>
  <si>
    <t xml:space="preserve">Holgura o suplementos (%)</t>
  </si>
  <si>
    <t xml:space="preserve">Tiempo estándar (min)</t>
  </si>
  <si>
    <t xml:space="preserve">Piezas por hora</t>
  </si>
  <si>
    <t xml:space="preserve">Control del estudio</t>
  </si>
  <si>
    <t xml:space="preserve">Tiempo total cronometrado (min)</t>
  </si>
  <si>
    <t xml:space="preserve">Error de registro</t>
  </si>
  <si>
    <t xml:space="preserve">Resultado del control</t>
  </si>
  <si>
    <t xml:space="preserve">Ciclos observados</t>
  </si>
  <si>
    <t xml:space="preserve">Ciclos recomendados (guía GE)</t>
  </si>
  <si>
    <t xml:space="preserve">¿Alcanzan los ciclos observados?</t>
  </si>
  <si>
    <t xml:space="preserve">Hoja de observación de tiempos: método con regreso a cero</t>
  </si>
  <si>
    <t xml:space="preserve">Lecturas del cronómetro (minutos decimales): una por elemento, con regreso a cero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</si>
</sst>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hh:mm:ss"/>
    <numFmt numFmtId="166" formatCode="0.000"/>
    <numFmt numFmtId="167" formatCode="dd/mm/yyyy"/>
    <numFmt numFmtId="168" formatCode="0.00"/>
    <numFmt numFmtId="169" formatCode="0"/>
    <numFmt numFmtId="170" formatCode="0.0"/>
    <numFmt numFmtId="171" formatCode="0.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CAC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23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23.8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2" t="s">
        <v>8</v>
      </c>
    </row>
    <row r="12" customFormat="false" ht="23.8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2" t="s">
        <v>12</v>
      </c>
    </row>
    <row r="18" customFormat="false" ht="35.0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3" t="s">
        <v>14</v>
      </c>
    </row>
    <row r="21" customFormat="false" ht="15" hidden="false" customHeight="false" outlineLevel="0" collapsed="false">
      <c r="A21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3"/>
    <col collapsed="false" customWidth="true" hidden="false" outlineLevel="0" max="14" min="9" style="0" width="14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4" t="s">
        <v>17</v>
      </c>
      <c r="B3" s="5" t="s">
        <v>18</v>
      </c>
      <c r="C3" s="5"/>
      <c r="E3" s="4" t="s">
        <v>19</v>
      </c>
      <c r="F3" s="6" t="n">
        <v>0.375</v>
      </c>
    </row>
    <row r="4" customFormat="false" ht="15" hidden="false" customHeight="false" outlineLevel="0" collapsed="false">
      <c r="A4" s="4" t="s">
        <v>20</v>
      </c>
      <c r="B4" s="5" t="s">
        <v>21</v>
      </c>
      <c r="C4" s="5"/>
      <c r="E4" s="4" t="s">
        <v>22</v>
      </c>
      <c r="F4" s="6" t="n">
        <v>0.377291666666667</v>
      </c>
    </row>
    <row r="5" customFormat="false" ht="15" hidden="false" customHeight="false" outlineLevel="0" collapsed="false">
      <c r="A5" s="4" t="s">
        <v>23</v>
      </c>
      <c r="B5" s="5" t="s">
        <v>24</v>
      </c>
      <c r="C5" s="5"/>
      <c r="E5" s="4" t="s">
        <v>25</v>
      </c>
      <c r="F5" s="7" t="n">
        <f aca="false">IF(OR(F3="",F4=""),"",(F4-F3)*1440)</f>
        <v>3.3</v>
      </c>
    </row>
    <row r="6" customFormat="false" ht="15" hidden="false" customHeight="false" outlineLevel="0" collapsed="false">
      <c r="A6" s="4" t="s">
        <v>26</v>
      </c>
      <c r="B6" s="8" t="n">
        <v>46286</v>
      </c>
      <c r="C6" s="8"/>
    </row>
    <row r="8" customFormat="false" ht="15" hidden="false" customHeight="false" outlineLevel="0" collapsed="false">
      <c r="A8" s="9" t="s">
        <v>27</v>
      </c>
    </row>
    <row r="9" customFormat="false" ht="31.5" hidden="false" customHeight="true" outlineLevel="0" collapsed="false">
      <c r="A9" s="4" t="s">
        <v>28</v>
      </c>
      <c r="B9" s="10" t="s">
        <v>29</v>
      </c>
      <c r="C9" s="10" t="s">
        <v>30</v>
      </c>
      <c r="D9" s="10" t="s">
        <v>31</v>
      </c>
      <c r="E9" s="10"/>
      <c r="F9" s="10"/>
      <c r="G9" s="10"/>
    </row>
    <row r="10" customFormat="false" ht="39.55" hidden="false" customHeight="false" outlineLevel="0" collapsed="false">
      <c r="A10" s="11" t="s">
        <v>32</v>
      </c>
      <c r="B10" s="11" t="s">
        <v>33</v>
      </c>
      <c r="C10" s="11" t="s">
        <v>34</v>
      </c>
      <c r="D10" s="11" t="s">
        <v>35</v>
      </c>
      <c r="E10" s="11" t="s">
        <v>36</v>
      </c>
      <c r="F10" s="11" t="s">
        <v>37</v>
      </c>
      <c r="G10" s="11" t="s">
        <v>38</v>
      </c>
      <c r="I10" s="11" t="str">
        <f aca="false">IF(B9="","Elemento 1",B9)</f>
        <v>Tomar y colocar la pieza</v>
      </c>
      <c r="J10" s="11" t="str">
        <f aca="false">IF(C9="","Elemento 2",C9)</f>
        <v>Mecanizar</v>
      </c>
      <c r="K10" s="11" t="str">
        <f aca="false">IF(D9="","Elemento 3",D9)</f>
        <v>Retirar y dejar</v>
      </c>
      <c r="L10" s="11" t="str">
        <f aca="false">IF(E9="","Elemento 4",E9)</f>
        <v>Elemento 4</v>
      </c>
      <c r="M10" s="11" t="str">
        <f aca="false">IF(F9="","Elemento 5",F9)</f>
        <v>Elemento 5</v>
      </c>
      <c r="N10" s="11" t="str">
        <f aca="false">IF(G9="","Elemento 6",G9)</f>
        <v>Elemento 6</v>
      </c>
    </row>
    <row r="11" customFormat="false" ht="15" hidden="false" customHeight="true" outlineLevel="0" collapsed="false">
      <c r="A11" s="12"/>
      <c r="B11" s="13" t="s">
        <v>39</v>
      </c>
      <c r="C11" s="13"/>
      <c r="D11" s="13"/>
      <c r="E11" s="13"/>
      <c r="F11" s="13"/>
      <c r="G11" s="13"/>
      <c r="I11" s="13" t="s">
        <v>40</v>
      </c>
      <c r="J11" s="13"/>
      <c r="K11" s="13"/>
      <c r="L11" s="13"/>
      <c r="M11" s="13"/>
      <c r="N11" s="13"/>
    </row>
    <row r="12" customFormat="false" ht="15" hidden="false" customHeight="false" outlineLevel="0" collapsed="false">
      <c r="A12" s="14" t="n">
        <v>1</v>
      </c>
      <c r="B12" s="15" t="n">
        <v>0.1</v>
      </c>
      <c r="C12" s="15" t="n">
        <v>0.45</v>
      </c>
      <c r="D12" s="15" t="n">
        <v>0.65</v>
      </c>
      <c r="E12" s="15"/>
      <c r="F12" s="15"/>
      <c r="G12" s="15"/>
      <c r="I12" s="16" t="n">
        <f aca="false">IF(B12="","",B12-0)</f>
        <v>0.1</v>
      </c>
      <c r="J12" s="16" t="n">
        <f aca="false">IF(C12="","",C12-B12)</f>
        <v>0.35</v>
      </c>
      <c r="K12" s="16" t="n">
        <f aca="false">IF(D12="","",D12-C12)</f>
        <v>0.2</v>
      </c>
      <c r="L12" s="16" t="str">
        <f aca="false">IF(E12="","",E12-D12)</f>
        <v/>
      </c>
      <c r="M12" s="16" t="str">
        <f aca="false">IF(F12="","",F12-E12)</f>
        <v/>
      </c>
      <c r="N12" s="16" t="str">
        <f aca="false">IF(G12="","",G12-F12)</f>
        <v/>
      </c>
    </row>
    <row r="13" customFormat="false" ht="15" hidden="false" customHeight="false" outlineLevel="0" collapsed="false">
      <c r="A13" s="14" t="n">
        <v>2</v>
      </c>
      <c r="B13" s="15" t="n">
        <v>0.75</v>
      </c>
      <c r="C13" s="15" t="n">
        <v>1.11</v>
      </c>
      <c r="D13" s="15" t="n">
        <v>1.31</v>
      </c>
      <c r="E13" s="15"/>
      <c r="F13" s="15"/>
      <c r="G13" s="15"/>
      <c r="I13" s="16" t="n">
        <f aca="false">IF(B13="","",B13-IFERROR(LOOKUP(9.99E+307,B12:G12),0))</f>
        <v>0.1</v>
      </c>
      <c r="J13" s="16" t="n">
        <f aca="false">IF(C13="","",C13-B13)</f>
        <v>0.36</v>
      </c>
      <c r="K13" s="16" t="n">
        <f aca="false">IF(D13="","",D13-C13)</f>
        <v>0.2</v>
      </c>
      <c r="L13" s="16" t="str">
        <f aca="false">IF(E13="","",E13-D13)</f>
        <v/>
      </c>
      <c r="M13" s="16" t="str">
        <f aca="false">IF(F13="","",F13-E13)</f>
        <v/>
      </c>
      <c r="N13" s="16" t="str">
        <f aca="false">IF(G13="","",G13-F13)</f>
        <v/>
      </c>
    </row>
    <row r="14" customFormat="false" ht="15" hidden="false" customHeight="false" outlineLevel="0" collapsed="false">
      <c r="A14" s="14" t="n">
        <v>3</v>
      </c>
      <c r="B14" s="15" t="n">
        <v>1.42</v>
      </c>
      <c r="C14" s="15" t="n">
        <v>1.77</v>
      </c>
      <c r="D14" s="15" t="n">
        <v>1.97</v>
      </c>
      <c r="E14" s="15"/>
      <c r="F14" s="15"/>
      <c r="G14" s="15"/>
      <c r="I14" s="16" t="n">
        <f aca="false">IF(B14="","",B14-IFERROR(LOOKUP(9.99E+307,B13:G13),0))</f>
        <v>0.11</v>
      </c>
      <c r="J14" s="16" t="n">
        <f aca="false">IF(C14="","",C14-B14)</f>
        <v>0.35</v>
      </c>
      <c r="K14" s="16" t="n">
        <f aca="false">IF(D14="","",D14-C14)</f>
        <v>0.2</v>
      </c>
      <c r="L14" s="16" t="str">
        <f aca="false">IF(E14="","",E14-D14)</f>
        <v/>
      </c>
      <c r="M14" s="16" t="str">
        <f aca="false">IF(F14="","",F14-E14)</f>
        <v/>
      </c>
      <c r="N14" s="16" t="str">
        <f aca="false">IF(G14="","",G14-F14)</f>
        <v/>
      </c>
    </row>
    <row r="15" customFormat="false" ht="15" hidden="false" customHeight="false" outlineLevel="0" collapsed="false">
      <c r="A15" s="14" t="n">
        <v>4</v>
      </c>
      <c r="B15" s="15" t="n">
        <v>2.07</v>
      </c>
      <c r="C15" s="15" t="n">
        <v>2.43</v>
      </c>
      <c r="D15" s="15" t="n">
        <v>2.62</v>
      </c>
      <c r="E15" s="15"/>
      <c r="F15" s="15"/>
      <c r="G15" s="15"/>
      <c r="I15" s="16" t="n">
        <f aca="false">IF(B15="","",B15-IFERROR(LOOKUP(9.99E+307,B14:G14),0))</f>
        <v>0.0999999999999999</v>
      </c>
      <c r="J15" s="16" t="n">
        <f aca="false">IF(C15="","",C15-B15)</f>
        <v>0.36</v>
      </c>
      <c r="K15" s="16" t="n">
        <f aca="false">IF(D15="","",D15-C15)</f>
        <v>0.19</v>
      </c>
      <c r="L15" s="16" t="str">
        <f aca="false">IF(E15="","",E15-D15)</f>
        <v/>
      </c>
      <c r="M15" s="16" t="str">
        <f aca="false">IF(F15="","",F15-E15)</f>
        <v/>
      </c>
      <c r="N15" s="16" t="str">
        <f aca="false">IF(G15="","",G15-F15)</f>
        <v/>
      </c>
    </row>
    <row r="16" customFormat="false" ht="15" hidden="false" customHeight="false" outlineLevel="0" collapsed="false">
      <c r="A16" s="14" t="n">
        <v>5</v>
      </c>
      <c r="B16" s="15" t="n">
        <v>2.73</v>
      </c>
      <c r="C16" s="15" t="n">
        <v>3.08</v>
      </c>
      <c r="D16" s="15" t="n">
        <v>3.28</v>
      </c>
      <c r="E16" s="15"/>
      <c r="F16" s="15"/>
      <c r="G16" s="15"/>
      <c r="I16" s="16" t="n">
        <f aca="false">IF(B16="","",B16-IFERROR(LOOKUP(9.99E+307,B15:G15),0))</f>
        <v>0.11</v>
      </c>
      <c r="J16" s="16" t="n">
        <f aca="false">IF(C16="","",C16-B16)</f>
        <v>0.35</v>
      </c>
      <c r="K16" s="16" t="n">
        <f aca="false">IF(D16="","",D16-C16)</f>
        <v>0.2</v>
      </c>
      <c r="L16" s="16" t="str">
        <f aca="false">IF(E16="","",E16-D16)</f>
        <v/>
      </c>
      <c r="M16" s="16" t="str">
        <f aca="false">IF(F16="","",F16-E16)</f>
        <v/>
      </c>
      <c r="N16" s="16" t="str">
        <f aca="false">IF(G16="","",G16-F16)</f>
        <v/>
      </c>
    </row>
    <row r="17" customFormat="false" ht="15" hidden="false" customHeight="false" outlineLevel="0" collapsed="false">
      <c r="A17" s="14" t="n">
        <v>6</v>
      </c>
      <c r="B17" s="15"/>
      <c r="C17" s="15"/>
      <c r="D17" s="15"/>
      <c r="E17" s="15"/>
      <c r="F17" s="15"/>
      <c r="G17" s="15"/>
      <c r="I17" s="16" t="str">
        <f aca="false">IF(B17="","",B17-IFERROR(LOOKUP(9.99E+307,B16:G16),0))</f>
        <v/>
      </c>
      <c r="J17" s="16" t="str">
        <f aca="false">IF(C17="","",C17-B17)</f>
        <v/>
      </c>
      <c r="K17" s="16" t="str">
        <f aca="false">IF(D17="","",D17-C17)</f>
        <v/>
      </c>
      <c r="L17" s="16" t="str">
        <f aca="false">IF(E17="","",E17-D17)</f>
        <v/>
      </c>
      <c r="M17" s="16" t="str">
        <f aca="false">IF(F17="","",F17-E17)</f>
        <v/>
      </c>
      <c r="N17" s="16" t="str">
        <f aca="false">IF(G17="","",G17-F17)</f>
        <v/>
      </c>
    </row>
    <row r="18" customFormat="false" ht="15" hidden="false" customHeight="false" outlineLevel="0" collapsed="false">
      <c r="A18" s="14" t="n">
        <v>7</v>
      </c>
      <c r="B18" s="15"/>
      <c r="C18" s="15"/>
      <c r="D18" s="15"/>
      <c r="E18" s="15"/>
      <c r="F18" s="15"/>
      <c r="G18" s="15"/>
      <c r="I18" s="16" t="str">
        <f aca="false">IF(B18="","",B18-IFERROR(LOOKUP(9.99E+307,B17:G17),0))</f>
        <v/>
      </c>
      <c r="J18" s="16" t="str">
        <f aca="false">IF(C18="","",C18-B18)</f>
        <v/>
      </c>
      <c r="K18" s="16" t="str">
        <f aca="false">IF(D18="","",D18-C18)</f>
        <v/>
      </c>
      <c r="L18" s="16" t="str">
        <f aca="false">IF(E18="","",E18-D18)</f>
        <v/>
      </c>
      <c r="M18" s="16" t="str">
        <f aca="false">IF(F18="","",F18-E18)</f>
        <v/>
      </c>
      <c r="N18" s="16" t="str">
        <f aca="false">IF(G18="","",G18-F18)</f>
        <v/>
      </c>
    </row>
    <row r="19" customFormat="false" ht="15" hidden="false" customHeight="false" outlineLevel="0" collapsed="false">
      <c r="A19" s="14" t="n">
        <v>8</v>
      </c>
      <c r="B19" s="15"/>
      <c r="C19" s="15"/>
      <c r="D19" s="15"/>
      <c r="E19" s="15"/>
      <c r="F19" s="15"/>
      <c r="G19" s="15"/>
      <c r="I19" s="16" t="str">
        <f aca="false">IF(B19="","",B19-IFERROR(LOOKUP(9.99E+307,B18:G18),0))</f>
        <v/>
      </c>
      <c r="J19" s="16" t="str">
        <f aca="false">IF(C19="","",C19-B19)</f>
        <v/>
      </c>
      <c r="K19" s="16" t="str">
        <f aca="false">IF(D19="","",D19-C19)</f>
        <v/>
      </c>
      <c r="L19" s="16" t="str">
        <f aca="false">IF(E19="","",E19-D19)</f>
        <v/>
      </c>
      <c r="M19" s="16" t="str">
        <f aca="false">IF(F19="","",F19-E19)</f>
        <v/>
      </c>
      <c r="N19" s="16" t="str">
        <f aca="false">IF(G19="","",G19-F19)</f>
        <v/>
      </c>
    </row>
    <row r="20" customFormat="false" ht="15" hidden="false" customHeight="false" outlineLevel="0" collapsed="false">
      <c r="A20" s="14" t="n">
        <v>9</v>
      </c>
      <c r="B20" s="15"/>
      <c r="C20" s="15"/>
      <c r="D20" s="15"/>
      <c r="E20" s="15"/>
      <c r="F20" s="15"/>
      <c r="G20" s="15"/>
      <c r="I20" s="16" t="str">
        <f aca="false">IF(B20="","",B20-IFERROR(LOOKUP(9.99E+307,B19:G19),0))</f>
        <v/>
      </c>
      <c r="J20" s="16" t="str">
        <f aca="false">IF(C20="","",C20-B20)</f>
        <v/>
      </c>
      <c r="K20" s="16" t="str">
        <f aca="false">IF(D20="","",D20-C20)</f>
        <v/>
      </c>
      <c r="L20" s="16" t="str">
        <f aca="false">IF(E20="","",E20-D20)</f>
        <v/>
      </c>
      <c r="M20" s="16" t="str">
        <f aca="false">IF(F20="","",F20-E20)</f>
        <v/>
      </c>
      <c r="N20" s="16" t="str">
        <f aca="false">IF(G20="","",G20-F20)</f>
        <v/>
      </c>
    </row>
    <row r="21" customFormat="false" ht="15" hidden="false" customHeight="false" outlineLevel="0" collapsed="false">
      <c r="A21" s="14" t="n">
        <v>10</v>
      </c>
      <c r="B21" s="15"/>
      <c r="C21" s="15"/>
      <c r="D21" s="15"/>
      <c r="E21" s="15"/>
      <c r="F21" s="15"/>
      <c r="G21" s="15"/>
      <c r="I21" s="16" t="str">
        <f aca="false">IF(B21="","",B21-IFERROR(LOOKUP(9.99E+307,B20:G20),0))</f>
        <v/>
      </c>
      <c r="J21" s="16" t="str">
        <f aca="false">IF(C21="","",C21-B21)</f>
        <v/>
      </c>
      <c r="K21" s="16" t="str">
        <f aca="false">IF(D21="","",D21-C21)</f>
        <v/>
      </c>
      <c r="L21" s="16" t="str">
        <f aca="false">IF(E21="","",E21-D21)</f>
        <v/>
      </c>
      <c r="M21" s="16" t="str">
        <f aca="false">IF(F21="","",F21-E21)</f>
        <v/>
      </c>
      <c r="N21" s="16" t="str">
        <f aca="false">IF(G21="","",G21-F21)</f>
        <v/>
      </c>
    </row>
    <row r="22" customFormat="false" ht="15" hidden="false" customHeight="false" outlineLevel="0" collapsed="false">
      <c r="A22" s="14" t="n">
        <v>11</v>
      </c>
      <c r="B22" s="15"/>
      <c r="C22" s="15"/>
      <c r="D22" s="15"/>
      <c r="E22" s="15"/>
      <c r="F22" s="15"/>
      <c r="G22" s="15"/>
      <c r="I22" s="16" t="str">
        <f aca="false">IF(B22="","",B22-IFERROR(LOOKUP(9.99E+307,B21:G21),0))</f>
        <v/>
      </c>
      <c r="J22" s="16" t="str">
        <f aca="false">IF(C22="","",C22-B22)</f>
        <v/>
      </c>
      <c r="K22" s="16" t="str">
        <f aca="false">IF(D22="","",D22-C22)</f>
        <v/>
      </c>
      <c r="L22" s="16" t="str">
        <f aca="false">IF(E22="","",E22-D22)</f>
        <v/>
      </c>
      <c r="M22" s="16" t="str">
        <f aca="false">IF(F22="","",F22-E22)</f>
        <v/>
      </c>
      <c r="N22" s="16" t="str">
        <f aca="false">IF(G22="","",G22-F22)</f>
        <v/>
      </c>
    </row>
    <row r="23" customFormat="false" ht="15" hidden="false" customHeight="false" outlineLevel="0" collapsed="false">
      <c r="A23" s="14" t="n">
        <v>12</v>
      </c>
      <c r="B23" s="15"/>
      <c r="C23" s="15"/>
      <c r="D23" s="15"/>
      <c r="E23" s="15"/>
      <c r="F23" s="15"/>
      <c r="G23" s="15"/>
      <c r="I23" s="16" t="str">
        <f aca="false">IF(B23="","",B23-IFERROR(LOOKUP(9.99E+307,B22:G22),0))</f>
        <v/>
      </c>
      <c r="J23" s="16" t="str">
        <f aca="false">IF(C23="","",C23-B23)</f>
        <v/>
      </c>
      <c r="K23" s="16" t="str">
        <f aca="false">IF(D23="","",D23-C23)</f>
        <v/>
      </c>
      <c r="L23" s="16" t="str">
        <f aca="false">IF(E23="","",E23-D23)</f>
        <v/>
      </c>
      <c r="M23" s="16" t="str">
        <f aca="false">IF(F23="","",F23-E23)</f>
        <v/>
      </c>
      <c r="N23" s="16" t="str">
        <f aca="false">IF(G23="","",G23-F23)</f>
        <v/>
      </c>
    </row>
    <row r="24" customFormat="false" ht="15" hidden="false" customHeight="false" outlineLevel="0" collapsed="false">
      <c r="A24" s="14" t="n">
        <v>13</v>
      </c>
      <c r="B24" s="15"/>
      <c r="C24" s="15"/>
      <c r="D24" s="15"/>
      <c r="E24" s="15"/>
      <c r="F24" s="15"/>
      <c r="G24" s="15"/>
      <c r="I24" s="16" t="str">
        <f aca="false">IF(B24="","",B24-IFERROR(LOOKUP(9.99E+307,B23:G23),0))</f>
        <v/>
      </c>
      <c r="J24" s="16" t="str">
        <f aca="false">IF(C24="","",C24-B24)</f>
        <v/>
      </c>
      <c r="K24" s="16" t="str">
        <f aca="false">IF(D24="","",D24-C24)</f>
        <v/>
      </c>
      <c r="L24" s="16" t="str">
        <f aca="false">IF(E24="","",E24-D24)</f>
        <v/>
      </c>
      <c r="M24" s="16" t="str">
        <f aca="false">IF(F24="","",F24-E24)</f>
        <v/>
      </c>
      <c r="N24" s="16" t="str">
        <f aca="false">IF(G24="","",G24-F24)</f>
        <v/>
      </c>
    </row>
    <row r="25" customFormat="false" ht="15" hidden="false" customHeight="false" outlineLevel="0" collapsed="false">
      <c r="A25" s="14" t="n">
        <v>14</v>
      </c>
      <c r="B25" s="15"/>
      <c r="C25" s="15"/>
      <c r="D25" s="15"/>
      <c r="E25" s="15"/>
      <c r="F25" s="15"/>
      <c r="G25" s="15"/>
      <c r="I25" s="16" t="str">
        <f aca="false">IF(B25="","",B25-IFERROR(LOOKUP(9.99E+307,B24:G24),0))</f>
        <v/>
      </c>
      <c r="J25" s="16" t="str">
        <f aca="false">IF(C25="","",C25-B25)</f>
        <v/>
      </c>
      <c r="K25" s="16" t="str">
        <f aca="false">IF(D25="","",D25-C25)</f>
        <v/>
      </c>
      <c r="L25" s="16" t="str">
        <f aca="false">IF(E25="","",E25-D25)</f>
        <v/>
      </c>
      <c r="M25" s="16" t="str">
        <f aca="false">IF(F25="","",F25-E25)</f>
        <v/>
      </c>
      <c r="N25" s="16" t="str">
        <f aca="false">IF(G25="","",G25-F25)</f>
        <v/>
      </c>
    </row>
    <row r="26" customFormat="false" ht="15" hidden="false" customHeight="false" outlineLevel="0" collapsed="false">
      <c r="A26" s="14" t="n">
        <v>15</v>
      </c>
      <c r="B26" s="15"/>
      <c r="C26" s="15"/>
      <c r="D26" s="15"/>
      <c r="E26" s="15"/>
      <c r="F26" s="15"/>
      <c r="G26" s="15"/>
      <c r="I26" s="16" t="str">
        <f aca="false">IF(B26="","",B26-IFERROR(LOOKUP(9.99E+307,B25:G25),0))</f>
        <v/>
      </c>
      <c r="J26" s="16" t="str">
        <f aca="false">IF(C26="","",C26-B26)</f>
        <v/>
      </c>
      <c r="K26" s="16" t="str">
        <f aca="false">IF(D26="","",D26-C26)</f>
        <v/>
      </c>
      <c r="L26" s="16" t="str">
        <f aca="false">IF(E26="","",E26-D26)</f>
        <v/>
      </c>
      <c r="M26" s="16" t="str">
        <f aca="false">IF(F26="","",F26-E26)</f>
        <v/>
      </c>
      <c r="N26" s="16" t="str">
        <f aca="false">IF(G26="","",G26-F26)</f>
        <v/>
      </c>
    </row>
    <row r="27" customFormat="false" ht="15" hidden="false" customHeight="false" outlineLevel="0" collapsed="false">
      <c r="A27" s="14" t="n">
        <v>16</v>
      </c>
      <c r="B27" s="15"/>
      <c r="C27" s="15"/>
      <c r="D27" s="15"/>
      <c r="E27" s="15"/>
      <c r="F27" s="15"/>
      <c r="G27" s="15"/>
      <c r="I27" s="16" t="str">
        <f aca="false">IF(B27="","",B27-IFERROR(LOOKUP(9.99E+307,B26:G26),0))</f>
        <v/>
      </c>
      <c r="J27" s="16" t="str">
        <f aca="false">IF(C27="","",C27-B27)</f>
        <v/>
      </c>
      <c r="K27" s="16" t="str">
        <f aca="false">IF(D27="","",D27-C27)</f>
        <v/>
      </c>
      <c r="L27" s="16" t="str">
        <f aca="false">IF(E27="","",E27-D27)</f>
        <v/>
      </c>
      <c r="M27" s="16" t="str">
        <f aca="false">IF(F27="","",F27-E27)</f>
        <v/>
      </c>
      <c r="N27" s="16" t="str">
        <f aca="false">IF(G27="","",G27-F27)</f>
        <v/>
      </c>
    </row>
    <row r="28" customFormat="false" ht="15" hidden="false" customHeight="false" outlineLevel="0" collapsed="false">
      <c r="A28" s="14" t="n">
        <v>17</v>
      </c>
      <c r="B28" s="15"/>
      <c r="C28" s="15"/>
      <c r="D28" s="15"/>
      <c r="E28" s="15"/>
      <c r="F28" s="15"/>
      <c r="G28" s="15"/>
      <c r="I28" s="16" t="str">
        <f aca="false">IF(B28="","",B28-IFERROR(LOOKUP(9.99E+307,B27:G27),0))</f>
        <v/>
      </c>
      <c r="J28" s="16" t="str">
        <f aca="false">IF(C28="","",C28-B28)</f>
        <v/>
      </c>
      <c r="K28" s="16" t="str">
        <f aca="false">IF(D28="","",D28-C28)</f>
        <v/>
      </c>
      <c r="L28" s="16" t="str">
        <f aca="false">IF(E28="","",E28-D28)</f>
        <v/>
      </c>
      <c r="M28" s="16" t="str">
        <f aca="false">IF(F28="","",F28-E28)</f>
        <v/>
      </c>
      <c r="N28" s="16" t="str">
        <f aca="false">IF(G28="","",G28-F28)</f>
        <v/>
      </c>
    </row>
    <row r="29" customFormat="false" ht="15" hidden="false" customHeight="false" outlineLevel="0" collapsed="false">
      <c r="A29" s="14" t="n">
        <v>18</v>
      </c>
      <c r="B29" s="15"/>
      <c r="C29" s="15"/>
      <c r="D29" s="15"/>
      <c r="E29" s="15"/>
      <c r="F29" s="15"/>
      <c r="G29" s="15"/>
      <c r="I29" s="16" t="str">
        <f aca="false">IF(B29="","",B29-IFERROR(LOOKUP(9.99E+307,B28:G28),0))</f>
        <v/>
      </c>
      <c r="J29" s="16" t="str">
        <f aca="false">IF(C29="","",C29-B29)</f>
        <v/>
      </c>
      <c r="K29" s="16" t="str">
        <f aca="false">IF(D29="","",D29-C29)</f>
        <v/>
      </c>
      <c r="L29" s="16" t="str">
        <f aca="false">IF(E29="","",E29-D29)</f>
        <v/>
      </c>
      <c r="M29" s="16" t="str">
        <f aca="false">IF(F29="","",F29-E29)</f>
        <v/>
      </c>
      <c r="N29" s="16" t="str">
        <f aca="false">IF(G29="","",G29-F29)</f>
        <v/>
      </c>
    </row>
    <row r="30" customFormat="false" ht="15" hidden="false" customHeight="false" outlineLevel="0" collapsed="false">
      <c r="A30" s="14" t="n">
        <v>19</v>
      </c>
      <c r="B30" s="15"/>
      <c r="C30" s="15"/>
      <c r="D30" s="15"/>
      <c r="E30" s="15"/>
      <c r="F30" s="15"/>
      <c r="G30" s="15"/>
      <c r="I30" s="16" t="str">
        <f aca="false">IF(B30="","",B30-IFERROR(LOOKUP(9.99E+307,B29:G29),0))</f>
        <v/>
      </c>
      <c r="J30" s="16" t="str">
        <f aca="false">IF(C30="","",C30-B30)</f>
        <v/>
      </c>
      <c r="K30" s="16" t="str">
        <f aca="false">IF(D30="","",D30-C30)</f>
        <v/>
      </c>
      <c r="L30" s="16" t="str">
        <f aca="false">IF(E30="","",E30-D30)</f>
        <v/>
      </c>
      <c r="M30" s="16" t="str">
        <f aca="false">IF(F30="","",F30-E30)</f>
        <v/>
      </c>
      <c r="N30" s="16" t="str">
        <f aca="false">IF(G30="","",G30-F30)</f>
        <v/>
      </c>
    </row>
    <row r="31" customFormat="false" ht="15" hidden="false" customHeight="false" outlineLevel="0" collapsed="false">
      <c r="A31" s="14" t="n">
        <v>20</v>
      </c>
      <c r="B31" s="15"/>
      <c r="C31" s="15"/>
      <c r="D31" s="15"/>
      <c r="E31" s="15"/>
      <c r="F31" s="15"/>
      <c r="G31" s="15"/>
      <c r="I31" s="16" t="str">
        <f aca="false">IF(B31="","",B31-IFERROR(LOOKUP(9.99E+307,B30:G30),0))</f>
        <v/>
      </c>
      <c r="J31" s="16" t="str">
        <f aca="false">IF(C31="","",C31-B31)</f>
        <v/>
      </c>
      <c r="K31" s="16" t="str">
        <f aca="false">IF(D31="","",D31-C31)</f>
        <v/>
      </c>
      <c r="L31" s="16" t="str">
        <f aca="false">IF(E31="","",E31-D31)</f>
        <v/>
      </c>
      <c r="M31" s="16" t="str">
        <f aca="false">IF(F31="","",F31-E31)</f>
        <v/>
      </c>
      <c r="N31" s="16" t="str">
        <f aca="false">IF(G31="","",G31-F31)</f>
        <v/>
      </c>
    </row>
    <row r="33" customFormat="false" ht="17.35" hidden="false" customHeight="false" outlineLevel="0" collapsed="false">
      <c r="A33" s="1" t="s">
        <v>41</v>
      </c>
    </row>
    <row r="34" customFormat="false" ht="31.5" hidden="false" customHeight="true" outlineLevel="0" collapsed="false">
      <c r="A34" s="11" t="s">
        <v>28</v>
      </c>
      <c r="B34" s="11" t="s">
        <v>42</v>
      </c>
      <c r="C34" s="11" t="s">
        <v>43</v>
      </c>
      <c r="D34" s="11" t="s">
        <v>44</v>
      </c>
      <c r="E34" s="11" t="s">
        <v>45</v>
      </c>
    </row>
    <row r="35" customFormat="false" ht="15" hidden="false" customHeight="false" outlineLevel="0" collapsed="false">
      <c r="A35" s="12" t="str">
        <f aca="false">IF(B9="","Elemento 1",B9)</f>
        <v>Tomar y colocar la pieza</v>
      </c>
      <c r="B35" s="7" t="n">
        <f aca="false">IFERROR(AVERAGE(I12:I31),"")</f>
        <v>0.104</v>
      </c>
      <c r="C35" s="17" t="n">
        <v>100</v>
      </c>
      <c r="D35" s="15" t="n">
        <v>1</v>
      </c>
      <c r="E35" s="7" t="n">
        <f aca="false">IF(OR(B35="",C35="",D35=""),"",B35*C35/100*D35)</f>
        <v>0.104</v>
      </c>
    </row>
    <row r="36" customFormat="false" ht="15" hidden="false" customHeight="false" outlineLevel="0" collapsed="false">
      <c r="A36" s="12" t="str">
        <f aca="false">IF(C9="","Elemento 2",C9)</f>
        <v>Mecanizar</v>
      </c>
      <c r="B36" s="7" t="n">
        <f aca="false">IFERROR(AVERAGE(J12:J31),"")</f>
        <v>0.354</v>
      </c>
      <c r="C36" s="17" t="n">
        <v>100</v>
      </c>
      <c r="D36" s="15" t="n">
        <v>1</v>
      </c>
      <c r="E36" s="7" t="n">
        <f aca="false">IF(OR(B36="",C36="",D36=""),"",B36*C36/100*D36)</f>
        <v>0.354</v>
      </c>
    </row>
    <row r="37" customFormat="false" ht="15" hidden="false" customHeight="false" outlineLevel="0" collapsed="false">
      <c r="A37" s="12" t="str">
        <f aca="false">IF(D9="","Elemento 3",D9)</f>
        <v>Retirar y dejar</v>
      </c>
      <c r="B37" s="7" t="n">
        <f aca="false">IFERROR(AVERAGE(K12:K31),"")</f>
        <v>0.198</v>
      </c>
      <c r="C37" s="17" t="n">
        <v>100</v>
      </c>
      <c r="D37" s="15" t="n">
        <v>1</v>
      </c>
      <c r="E37" s="7" t="n">
        <f aca="false">IF(OR(B37="",C37="",D37=""),"",B37*C37/100*D37)</f>
        <v>0.198</v>
      </c>
    </row>
    <row r="38" customFormat="false" ht="15" hidden="false" customHeight="false" outlineLevel="0" collapsed="false">
      <c r="A38" s="12" t="str">
        <f aca="false">IF(E9="","Elemento 4",E9)</f>
        <v>Elemento 4</v>
      </c>
      <c r="B38" s="7" t="str">
        <f aca="false">IFERROR(AVERAGE(L12:L31),"")</f>
        <v/>
      </c>
      <c r="C38" s="17"/>
      <c r="D38" s="15"/>
      <c r="E38" s="7" t="str">
        <f aca="false">IF(OR(B38="",C38="",D38=""),"",B38*C38/100*D38)</f>
        <v/>
      </c>
    </row>
    <row r="39" customFormat="false" ht="15" hidden="false" customHeight="false" outlineLevel="0" collapsed="false">
      <c r="A39" s="12" t="str">
        <f aca="false">IF(F9="","Elemento 5",F9)</f>
        <v>Elemento 5</v>
      </c>
      <c r="B39" s="7" t="str">
        <f aca="false">IFERROR(AVERAGE(M12:M31),"")</f>
        <v/>
      </c>
      <c r="C39" s="17"/>
      <c r="D39" s="15"/>
      <c r="E39" s="7" t="str">
        <f aca="false">IF(OR(B39="",C39="",D39=""),"",B39*C39/100*D39)</f>
        <v/>
      </c>
    </row>
    <row r="40" customFormat="false" ht="15" hidden="false" customHeight="false" outlineLevel="0" collapsed="false">
      <c r="A40" s="12" t="str">
        <f aca="false">IF(G9="","Elemento 6",G9)</f>
        <v>Elemento 6</v>
      </c>
      <c r="B40" s="7" t="str">
        <f aca="false">IFERROR(AVERAGE(N12:N31),"")</f>
        <v/>
      </c>
      <c r="C40" s="17"/>
      <c r="D40" s="15"/>
      <c r="E40" s="7" t="str">
        <f aca="false">IF(OR(B40="",C40="",D40=""),"",B40*C40/100*D40)</f>
        <v/>
      </c>
    </row>
    <row r="42" customFormat="false" ht="15" hidden="false" customHeight="false" outlineLevel="0" collapsed="false">
      <c r="A42" s="4" t="s">
        <v>46</v>
      </c>
      <c r="B42" s="18" t="n">
        <f aca="false">SUM(E35:E40)</f>
        <v>0.656</v>
      </c>
    </row>
    <row r="43" customFormat="false" ht="15" hidden="false" customHeight="false" outlineLevel="0" collapsed="false">
      <c r="A43" s="4" t="s">
        <v>47</v>
      </c>
      <c r="B43" s="19" t="n">
        <v>15</v>
      </c>
    </row>
    <row r="44" customFormat="false" ht="15" hidden="false" customHeight="false" outlineLevel="0" collapsed="false">
      <c r="A44" s="4" t="s">
        <v>48</v>
      </c>
      <c r="B44" s="18" t="n">
        <f aca="false">B42*(1+B43/100)</f>
        <v>0.7544</v>
      </c>
    </row>
    <row r="45" customFormat="false" ht="15" hidden="false" customHeight="false" outlineLevel="0" collapsed="false">
      <c r="A45" s="4" t="s">
        <v>49</v>
      </c>
      <c r="B45" s="20" t="n">
        <f aca="false">IF(B44&gt;0,60/B44,"")</f>
        <v>79.5334040296925</v>
      </c>
    </row>
    <row r="46" customFormat="false" ht="17.35" hidden="false" customHeight="false" outlineLevel="0" collapsed="false">
      <c r="A46" s="1" t="s">
        <v>50</v>
      </c>
    </row>
    <row r="47" customFormat="false" ht="15" hidden="false" customHeight="false" outlineLevel="0" collapsed="false">
      <c r="A47" s="4" t="s">
        <v>51</v>
      </c>
      <c r="B47" s="7" t="n">
        <f aca="false">SUM(I12:N31)</f>
        <v>3.28</v>
      </c>
    </row>
    <row r="48" customFormat="false" ht="15" hidden="false" customHeight="false" outlineLevel="0" collapsed="false">
      <c r="A48" s="4" t="s">
        <v>52</v>
      </c>
      <c r="B48" s="21" t="n">
        <f aca="false">IF(OR(F5="",F5=0),"",ABS(B47-F5)/F5)</f>
        <v>0.00606060606060607</v>
      </c>
    </row>
    <row r="49" customFormat="false" ht="15" hidden="false" customHeight="false" outlineLevel="0" collapsed="false">
      <c r="A49" s="4" t="s">
        <v>53</v>
      </c>
      <c r="B49" s="12" t="str">
        <f aca="false">IF(B48="","Cargá la hora inicial y final",IF(B48&lt;0.02,"Aceptable (menos de 2%)","Repetir el estudio (2% o más)"))</f>
        <v>Aceptable (menos de 2%)</v>
      </c>
      <c r="C49" s="12"/>
      <c r="D49" s="12"/>
    </row>
    <row r="51" customFormat="false" ht="15" hidden="false" customHeight="false" outlineLevel="0" collapsed="false">
      <c r="A51" s="4" t="s">
        <v>54</v>
      </c>
      <c r="B51" s="22" t="n">
        <f aca="false">COUNT(B12:B31)</f>
        <v>5</v>
      </c>
    </row>
    <row r="52" customFormat="false" ht="15" hidden="false" customHeight="false" outlineLevel="0" collapsed="false">
      <c r="A52" s="4" t="s">
        <v>55</v>
      </c>
      <c r="B52" s="22" t="n">
        <f aca="false">IF(SUM(B35:B40)=0,"",IF(SUM(B35:B40)&lt;=0.1,200,IF(SUM(B35:B40)&lt;=0.25,100,IF(SUM(B35:B40)&lt;=0.5,60,IF(SUM(B35:B40)&lt;=0.75,40,IF(SUM(B35:B40)&lt;=1,30,IF(SUM(B35:B40)&lt;=2,20,IF(SUM(B35:B40)&lt;=5,15,IF(SUM(B35:B40)&lt;=10,10,IF(SUM(B35:B40)&lt;=20,8,IF(SUM(B35:B40)&lt;=40,5,3)))))))))))</f>
        <v>40</v>
      </c>
    </row>
    <row r="53" customFormat="false" ht="15" hidden="false" customHeight="false" outlineLevel="0" collapsed="false">
      <c r="A53" s="4" t="s">
        <v>56</v>
      </c>
      <c r="B53" s="12" t="str">
        <f aca="false">IF(B52="","",IF(B51&gt;=B52,"Sí","Faltan "&amp;(B52-B51)&amp;" ciclos"))</f>
        <v>Faltan 35 ciclos</v>
      </c>
    </row>
  </sheetData>
  <mergeCells count="7">
    <mergeCell ref="B3:C3"/>
    <mergeCell ref="B4:C4"/>
    <mergeCell ref="B5:C5"/>
    <mergeCell ref="B6:C6"/>
    <mergeCell ref="B11:G11"/>
    <mergeCell ref="I11:N11"/>
    <mergeCell ref="B49:D49"/>
  </mergeCells>
  <conditionalFormatting sqref="B49">
    <cfRule type="expression" priority="2" aboveAverage="0" equalAverage="0" bottom="0" percent="0" rank="0" text="" dxfId="0">
      <formula>LEFT($B$49,7)="Repetir"</formula>
    </cfRule>
    <cfRule type="expression" priority="3" aboveAverage="0" equalAverage="0" bottom="0" percent="0" rank="0" text="" dxfId="1">
      <formula>LEFT($B$49,9)="Aceptable"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3"/>
    <col collapsed="false" customWidth="true" hidden="false" outlineLevel="0" max="14" min="9" style="0" width="14"/>
  </cols>
  <sheetData>
    <row r="1" customFormat="false" ht="17.35" hidden="false" customHeight="false" outlineLevel="0" collapsed="false">
      <c r="A1" s="1" t="s">
        <v>57</v>
      </c>
    </row>
    <row r="3" customFormat="false" ht="15" hidden="false" customHeight="false" outlineLevel="0" collapsed="false">
      <c r="A3" s="4" t="s">
        <v>17</v>
      </c>
      <c r="B3" s="5" t="s">
        <v>18</v>
      </c>
      <c r="C3" s="5"/>
      <c r="E3" s="4" t="s">
        <v>19</v>
      </c>
      <c r="F3" s="6" t="n">
        <v>0.375</v>
      </c>
    </row>
    <row r="4" customFormat="false" ht="15" hidden="false" customHeight="false" outlineLevel="0" collapsed="false">
      <c r="A4" s="4" t="s">
        <v>20</v>
      </c>
      <c r="B4" s="5" t="s">
        <v>21</v>
      </c>
      <c r="C4" s="5"/>
      <c r="E4" s="4" t="s">
        <v>22</v>
      </c>
      <c r="F4" s="6" t="n">
        <v>0.377291666666667</v>
      </c>
    </row>
    <row r="5" customFormat="false" ht="15" hidden="false" customHeight="false" outlineLevel="0" collapsed="false">
      <c r="A5" s="4" t="s">
        <v>23</v>
      </c>
      <c r="B5" s="5" t="s">
        <v>24</v>
      </c>
      <c r="C5" s="5"/>
      <c r="E5" s="4" t="s">
        <v>25</v>
      </c>
      <c r="F5" s="7" t="n">
        <f aca="false">IF(OR(F3="",F4=""),"",(F4-F3)*1440)</f>
        <v>3.3</v>
      </c>
    </row>
    <row r="6" customFormat="false" ht="15" hidden="false" customHeight="false" outlineLevel="0" collapsed="false">
      <c r="A6" s="4" t="s">
        <v>26</v>
      </c>
      <c r="B6" s="8" t="n">
        <v>46286</v>
      </c>
      <c r="C6" s="8"/>
    </row>
    <row r="8" customFormat="false" ht="15" hidden="false" customHeight="false" outlineLevel="0" collapsed="false">
      <c r="A8" s="9" t="s">
        <v>27</v>
      </c>
    </row>
    <row r="9" customFormat="false" ht="31.5" hidden="false" customHeight="true" outlineLevel="0" collapsed="false">
      <c r="A9" s="4" t="s">
        <v>28</v>
      </c>
      <c r="B9" s="10" t="s">
        <v>29</v>
      </c>
      <c r="C9" s="10" t="s">
        <v>30</v>
      </c>
      <c r="D9" s="10" t="s">
        <v>31</v>
      </c>
      <c r="E9" s="10"/>
      <c r="F9" s="10"/>
      <c r="G9" s="10"/>
    </row>
    <row r="10" customFormat="false" ht="15" hidden="false" customHeight="false" outlineLevel="0" collapsed="false">
      <c r="A10" s="11" t="s">
        <v>32</v>
      </c>
      <c r="B10" s="11" t="s">
        <v>33</v>
      </c>
      <c r="C10" s="11" t="s">
        <v>34</v>
      </c>
      <c r="D10" s="11" t="s">
        <v>35</v>
      </c>
      <c r="E10" s="11" t="s">
        <v>36</v>
      </c>
      <c r="F10" s="11" t="s">
        <v>37</v>
      </c>
      <c r="G10" s="11" t="s">
        <v>38</v>
      </c>
    </row>
    <row r="11" customFormat="false" ht="15" hidden="false" customHeight="true" outlineLevel="0" collapsed="false">
      <c r="A11" s="12"/>
      <c r="B11" s="13" t="s">
        <v>58</v>
      </c>
      <c r="C11" s="13"/>
      <c r="D11" s="13"/>
      <c r="E11" s="13"/>
      <c r="F11" s="13"/>
      <c r="G11" s="13"/>
    </row>
    <row r="12" customFormat="false" ht="15" hidden="false" customHeight="false" outlineLevel="0" collapsed="false">
      <c r="A12" s="14" t="n">
        <v>1</v>
      </c>
      <c r="B12" s="15" t="n">
        <v>0.1</v>
      </c>
      <c r="C12" s="15" t="n">
        <v>0.35</v>
      </c>
      <c r="D12" s="15" t="n">
        <v>0.2</v>
      </c>
      <c r="E12" s="15"/>
      <c r="F12" s="15"/>
      <c r="G12" s="15"/>
    </row>
    <row r="13" customFormat="false" ht="15" hidden="false" customHeight="false" outlineLevel="0" collapsed="false">
      <c r="A13" s="14" t="n">
        <v>2</v>
      </c>
      <c r="B13" s="15" t="n">
        <v>0.1</v>
      </c>
      <c r="C13" s="15" t="n">
        <v>0.36</v>
      </c>
      <c r="D13" s="15" t="n">
        <v>0.2</v>
      </c>
      <c r="E13" s="15"/>
      <c r="F13" s="15"/>
      <c r="G13" s="15"/>
    </row>
    <row r="14" customFormat="false" ht="15" hidden="false" customHeight="false" outlineLevel="0" collapsed="false">
      <c r="A14" s="14" t="n">
        <v>3</v>
      </c>
      <c r="B14" s="15" t="n">
        <v>0.11</v>
      </c>
      <c r="C14" s="15" t="n">
        <v>0.35</v>
      </c>
      <c r="D14" s="15" t="n">
        <v>0.2</v>
      </c>
      <c r="E14" s="15"/>
      <c r="F14" s="15"/>
      <c r="G14" s="15"/>
    </row>
    <row r="15" customFormat="false" ht="15" hidden="false" customHeight="false" outlineLevel="0" collapsed="false">
      <c r="A15" s="14" t="n">
        <v>4</v>
      </c>
      <c r="B15" s="15" t="n">
        <v>0.1</v>
      </c>
      <c r="C15" s="15" t="n">
        <v>0.36</v>
      </c>
      <c r="D15" s="15" t="n">
        <v>0.19</v>
      </c>
      <c r="E15" s="15"/>
      <c r="F15" s="15"/>
      <c r="G15" s="15"/>
    </row>
    <row r="16" customFormat="false" ht="15" hidden="false" customHeight="false" outlineLevel="0" collapsed="false">
      <c r="A16" s="14" t="n">
        <v>5</v>
      </c>
      <c r="B16" s="15" t="n">
        <v>0.11</v>
      </c>
      <c r="C16" s="15" t="n">
        <v>0.35</v>
      </c>
      <c r="D16" s="15" t="n">
        <v>0.2</v>
      </c>
      <c r="E16" s="15"/>
      <c r="F16" s="15"/>
      <c r="G16" s="15"/>
    </row>
    <row r="17" customFormat="false" ht="15" hidden="false" customHeight="false" outlineLevel="0" collapsed="false">
      <c r="A17" s="14" t="n">
        <v>6</v>
      </c>
      <c r="B17" s="15"/>
      <c r="C17" s="15"/>
      <c r="D17" s="15"/>
      <c r="E17" s="15"/>
      <c r="F17" s="15"/>
      <c r="G17" s="15"/>
    </row>
    <row r="18" customFormat="false" ht="15" hidden="false" customHeight="false" outlineLevel="0" collapsed="false">
      <c r="A18" s="14" t="n">
        <v>7</v>
      </c>
      <c r="B18" s="15"/>
      <c r="C18" s="15"/>
      <c r="D18" s="15"/>
      <c r="E18" s="15"/>
      <c r="F18" s="15"/>
      <c r="G18" s="15"/>
    </row>
    <row r="19" customFormat="false" ht="15" hidden="false" customHeight="false" outlineLevel="0" collapsed="false">
      <c r="A19" s="14" t="n">
        <v>8</v>
      </c>
      <c r="B19" s="15"/>
      <c r="C19" s="15"/>
      <c r="D19" s="15"/>
      <c r="E19" s="15"/>
      <c r="F19" s="15"/>
      <c r="G19" s="15"/>
    </row>
    <row r="20" customFormat="false" ht="15" hidden="false" customHeight="false" outlineLevel="0" collapsed="false">
      <c r="A20" s="14" t="n">
        <v>9</v>
      </c>
      <c r="B20" s="15"/>
      <c r="C20" s="15"/>
      <c r="D20" s="15"/>
      <c r="E20" s="15"/>
      <c r="F20" s="15"/>
      <c r="G20" s="15"/>
    </row>
    <row r="21" customFormat="false" ht="15" hidden="false" customHeight="false" outlineLevel="0" collapsed="false">
      <c r="A21" s="14" t="n">
        <v>10</v>
      </c>
      <c r="B21" s="15"/>
      <c r="C21" s="15"/>
      <c r="D21" s="15"/>
      <c r="E21" s="15"/>
      <c r="F21" s="15"/>
      <c r="G21" s="15"/>
    </row>
    <row r="22" customFormat="false" ht="15" hidden="false" customHeight="false" outlineLevel="0" collapsed="false">
      <c r="A22" s="14" t="n">
        <v>11</v>
      </c>
      <c r="B22" s="15"/>
      <c r="C22" s="15"/>
      <c r="D22" s="15"/>
      <c r="E22" s="15"/>
      <c r="F22" s="15"/>
      <c r="G22" s="15"/>
    </row>
    <row r="23" customFormat="false" ht="15" hidden="false" customHeight="false" outlineLevel="0" collapsed="false">
      <c r="A23" s="14" t="n">
        <v>12</v>
      </c>
      <c r="B23" s="15"/>
      <c r="C23" s="15"/>
      <c r="D23" s="15"/>
      <c r="E23" s="15"/>
      <c r="F23" s="15"/>
      <c r="G23" s="15"/>
    </row>
    <row r="24" customFormat="false" ht="15" hidden="false" customHeight="false" outlineLevel="0" collapsed="false">
      <c r="A24" s="14" t="n">
        <v>13</v>
      </c>
      <c r="B24" s="15"/>
      <c r="C24" s="15"/>
      <c r="D24" s="15"/>
      <c r="E24" s="15"/>
      <c r="F24" s="15"/>
      <c r="G24" s="15"/>
    </row>
    <row r="25" customFormat="false" ht="15" hidden="false" customHeight="false" outlineLevel="0" collapsed="false">
      <c r="A25" s="14" t="n">
        <v>14</v>
      </c>
      <c r="B25" s="15"/>
      <c r="C25" s="15"/>
      <c r="D25" s="15"/>
      <c r="E25" s="15"/>
      <c r="F25" s="15"/>
      <c r="G25" s="15"/>
    </row>
    <row r="26" customFormat="false" ht="15" hidden="false" customHeight="false" outlineLevel="0" collapsed="false">
      <c r="A26" s="14" t="n">
        <v>15</v>
      </c>
      <c r="B26" s="15"/>
      <c r="C26" s="15"/>
      <c r="D26" s="15"/>
      <c r="E26" s="15"/>
      <c r="F26" s="15"/>
      <c r="G26" s="15"/>
    </row>
    <row r="27" customFormat="false" ht="15" hidden="false" customHeight="false" outlineLevel="0" collapsed="false">
      <c r="A27" s="14" t="n">
        <v>16</v>
      </c>
      <c r="B27" s="15"/>
      <c r="C27" s="15"/>
      <c r="D27" s="15"/>
      <c r="E27" s="15"/>
      <c r="F27" s="15"/>
      <c r="G27" s="15"/>
    </row>
    <row r="28" customFormat="false" ht="15" hidden="false" customHeight="false" outlineLevel="0" collapsed="false">
      <c r="A28" s="14" t="n">
        <v>17</v>
      </c>
      <c r="B28" s="15"/>
      <c r="C28" s="15"/>
      <c r="D28" s="15"/>
      <c r="E28" s="15"/>
      <c r="F28" s="15"/>
      <c r="G28" s="15"/>
    </row>
    <row r="29" customFormat="false" ht="15" hidden="false" customHeight="false" outlineLevel="0" collapsed="false">
      <c r="A29" s="14" t="n">
        <v>18</v>
      </c>
      <c r="B29" s="15"/>
      <c r="C29" s="15"/>
      <c r="D29" s="15"/>
      <c r="E29" s="15"/>
      <c r="F29" s="15"/>
      <c r="G29" s="15"/>
    </row>
    <row r="30" customFormat="false" ht="15" hidden="false" customHeight="false" outlineLevel="0" collapsed="false">
      <c r="A30" s="14" t="n">
        <v>19</v>
      </c>
      <c r="B30" s="15"/>
      <c r="C30" s="15"/>
      <c r="D30" s="15"/>
      <c r="E30" s="15"/>
      <c r="F30" s="15"/>
      <c r="G30" s="15"/>
    </row>
    <row r="31" customFormat="false" ht="15" hidden="false" customHeight="false" outlineLevel="0" collapsed="false">
      <c r="A31" s="14" t="n">
        <v>20</v>
      </c>
      <c r="B31" s="15"/>
      <c r="C31" s="15"/>
      <c r="D31" s="15"/>
      <c r="E31" s="15"/>
      <c r="F31" s="15"/>
      <c r="G31" s="15"/>
    </row>
    <row r="33" customFormat="false" ht="17.35" hidden="false" customHeight="false" outlineLevel="0" collapsed="false">
      <c r="A33" s="1" t="s">
        <v>41</v>
      </c>
    </row>
    <row r="34" customFormat="false" ht="31.5" hidden="false" customHeight="true" outlineLevel="0" collapsed="false">
      <c r="A34" s="11" t="s">
        <v>28</v>
      </c>
      <c r="B34" s="11" t="s">
        <v>42</v>
      </c>
      <c r="C34" s="11" t="s">
        <v>43</v>
      </c>
      <c r="D34" s="11" t="s">
        <v>44</v>
      </c>
      <c r="E34" s="11" t="s">
        <v>45</v>
      </c>
    </row>
    <row r="35" customFormat="false" ht="15" hidden="false" customHeight="false" outlineLevel="0" collapsed="false">
      <c r="A35" s="12" t="str">
        <f aca="false">IF(B9="","Elemento 1",B9)</f>
        <v>Tomar y colocar la pieza</v>
      </c>
      <c r="B35" s="7" t="n">
        <f aca="false">IFERROR(AVERAGE(B12:B31),"")</f>
        <v>0.104</v>
      </c>
      <c r="C35" s="17" t="n">
        <v>100</v>
      </c>
      <c r="D35" s="15" t="n">
        <v>1</v>
      </c>
      <c r="E35" s="7" t="n">
        <f aca="false">IF(OR(B35="",C35="",D35=""),"",B35*C35/100*D35)</f>
        <v>0.104</v>
      </c>
    </row>
    <row r="36" customFormat="false" ht="15" hidden="false" customHeight="false" outlineLevel="0" collapsed="false">
      <c r="A36" s="12" t="str">
        <f aca="false">IF(C9="","Elemento 2",C9)</f>
        <v>Mecanizar</v>
      </c>
      <c r="B36" s="7" t="n">
        <f aca="false">IFERROR(AVERAGE(C12:C31),"")</f>
        <v>0.354</v>
      </c>
      <c r="C36" s="17" t="n">
        <v>100</v>
      </c>
      <c r="D36" s="15" t="n">
        <v>1</v>
      </c>
      <c r="E36" s="7" t="n">
        <f aca="false">IF(OR(B36="",C36="",D36=""),"",B36*C36/100*D36)</f>
        <v>0.354</v>
      </c>
    </row>
    <row r="37" customFormat="false" ht="15" hidden="false" customHeight="false" outlineLevel="0" collapsed="false">
      <c r="A37" s="12" t="str">
        <f aca="false">IF(D9="","Elemento 3",D9)</f>
        <v>Retirar y dejar</v>
      </c>
      <c r="B37" s="7" t="n">
        <f aca="false">IFERROR(AVERAGE(D12:D31),"")</f>
        <v>0.198</v>
      </c>
      <c r="C37" s="17" t="n">
        <v>100</v>
      </c>
      <c r="D37" s="15" t="n">
        <v>1</v>
      </c>
      <c r="E37" s="7" t="n">
        <f aca="false">IF(OR(B37="",C37="",D37=""),"",B37*C37/100*D37)</f>
        <v>0.198</v>
      </c>
    </row>
    <row r="38" customFormat="false" ht="15" hidden="false" customHeight="false" outlineLevel="0" collapsed="false">
      <c r="A38" s="12" t="str">
        <f aca="false">IF(E9="","Elemento 4",E9)</f>
        <v>Elemento 4</v>
      </c>
      <c r="B38" s="7" t="str">
        <f aca="false">IFERROR(AVERAGE(E12:E31),"")</f>
        <v/>
      </c>
      <c r="C38" s="17"/>
      <c r="D38" s="15"/>
      <c r="E38" s="7" t="str">
        <f aca="false">IF(OR(B38="",C38="",D38=""),"",B38*C38/100*D38)</f>
        <v/>
      </c>
    </row>
    <row r="39" customFormat="false" ht="15" hidden="false" customHeight="false" outlineLevel="0" collapsed="false">
      <c r="A39" s="12" t="str">
        <f aca="false">IF(F9="","Elemento 5",F9)</f>
        <v>Elemento 5</v>
      </c>
      <c r="B39" s="7" t="str">
        <f aca="false">IFERROR(AVERAGE(F12:F31),"")</f>
        <v/>
      </c>
      <c r="C39" s="17"/>
      <c r="D39" s="15"/>
      <c r="E39" s="7" t="str">
        <f aca="false">IF(OR(B39="",C39="",D39=""),"",B39*C39/100*D39)</f>
        <v/>
      </c>
    </row>
    <row r="40" customFormat="false" ht="15" hidden="false" customHeight="false" outlineLevel="0" collapsed="false">
      <c r="A40" s="12" t="str">
        <f aca="false">IF(G9="","Elemento 6",G9)</f>
        <v>Elemento 6</v>
      </c>
      <c r="B40" s="7" t="str">
        <f aca="false">IFERROR(AVERAGE(G12:G31),"")</f>
        <v/>
      </c>
      <c r="C40" s="17"/>
      <c r="D40" s="15"/>
      <c r="E40" s="7" t="str">
        <f aca="false">IF(OR(B40="",C40="",D40=""),"",B40*C40/100*D40)</f>
        <v/>
      </c>
    </row>
    <row r="42" customFormat="false" ht="15" hidden="false" customHeight="false" outlineLevel="0" collapsed="false">
      <c r="A42" s="4" t="s">
        <v>46</v>
      </c>
      <c r="B42" s="18" t="n">
        <f aca="false">SUM(E35:E40)</f>
        <v>0.656</v>
      </c>
    </row>
    <row r="43" customFormat="false" ht="15" hidden="false" customHeight="false" outlineLevel="0" collapsed="false">
      <c r="A43" s="4" t="s">
        <v>47</v>
      </c>
      <c r="B43" s="19" t="n">
        <v>15</v>
      </c>
    </row>
    <row r="44" customFormat="false" ht="15" hidden="false" customHeight="false" outlineLevel="0" collapsed="false">
      <c r="A44" s="4" t="s">
        <v>48</v>
      </c>
      <c r="B44" s="18" t="n">
        <f aca="false">B42*(1+B43/100)</f>
        <v>0.7544</v>
      </c>
    </row>
    <row r="45" customFormat="false" ht="15" hidden="false" customHeight="false" outlineLevel="0" collapsed="false">
      <c r="A45" s="4" t="s">
        <v>49</v>
      </c>
      <c r="B45" s="20" t="n">
        <f aca="false">IF(B44&gt;0,60/B44,"")</f>
        <v>79.5334040296925</v>
      </c>
    </row>
    <row r="46" customFormat="false" ht="17.35" hidden="false" customHeight="false" outlineLevel="0" collapsed="false">
      <c r="A46" s="1" t="s">
        <v>50</v>
      </c>
    </row>
    <row r="47" customFormat="false" ht="15" hidden="false" customHeight="false" outlineLevel="0" collapsed="false">
      <c r="A47" s="4" t="s">
        <v>51</v>
      </c>
      <c r="B47" s="7" t="n">
        <f aca="false">SUM(B12:G31)</f>
        <v>3.28</v>
      </c>
    </row>
    <row r="48" customFormat="false" ht="15" hidden="false" customHeight="false" outlineLevel="0" collapsed="false">
      <c r="A48" s="4" t="s">
        <v>52</v>
      </c>
      <c r="B48" s="21" t="n">
        <f aca="false">IF(OR(F5="",F5=0),"",ABS(B47-F5)/F5)</f>
        <v>0.00606060606060593</v>
      </c>
    </row>
    <row r="49" customFormat="false" ht="15" hidden="false" customHeight="false" outlineLevel="0" collapsed="false">
      <c r="A49" s="4" t="s">
        <v>53</v>
      </c>
      <c r="B49" s="12" t="str">
        <f aca="false">IF(B48="","Cargá la hora inicial y final",IF(B48&lt;0.02,"Aceptable (menos de 2%)","Repetir el estudio (2% o más)"))</f>
        <v>Aceptable (menos de 2%)</v>
      </c>
      <c r="C49" s="12"/>
      <c r="D49" s="12"/>
    </row>
    <row r="51" customFormat="false" ht="15" hidden="false" customHeight="false" outlineLevel="0" collapsed="false">
      <c r="A51" s="4" t="s">
        <v>54</v>
      </c>
      <c r="B51" s="22" t="n">
        <f aca="false">COUNT(B12:B31)</f>
        <v>5</v>
      </c>
    </row>
    <row r="52" customFormat="false" ht="15" hidden="false" customHeight="false" outlineLevel="0" collapsed="false">
      <c r="A52" s="4" t="s">
        <v>55</v>
      </c>
      <c r="B52" s="22" t="n">
        <f aca="false">IF(SUM(B35:B40)=0,"",IF(SUM(B35:B40)&lt;=0.1,200,IF(SUM(B35:B40)&lt;=0.25,100,IF(SUM(B35:B40)&lt;=0.5,60,IF(SUM(B35:B40)&lt;=0.75,40,IF(SUM(B35:B40)&lt;=1,30,IF(SUM(B35:B40)&lt;=2,20,IF(SUM(B35:B40)&lt;=5,15,IF(SUM(B35:B40)&lt;=10,10,IF(SUM(B35:B40)&lt;=20,8,IF(SUM(B35:B40)&lt;=40,5,3)))))))))))</f>
        <v>40</v>
      </c>
    </row>
    <row r="53" customFormat="false" ht="15" hidden="false" customHeight="false" outlineLevel="0" collapsed="false">
      <c r="A53" s="4" t="s">
        <v>56</v>
      </c>
      <c r="B53" s="12" t="str">
        <f aca="false">IF(B52="","",IF(B51&gt;=B52,"Sí","Faltan "&amp;(B52-B51)&amp;" ciclos"))</f>
        <v>Faltan 35 ciclos</v>
      </c>
    </row>
  </sheetData>
  <mergeCells count="6">
    <mergeCell ref="B3:C3"/>
    <mergeCell ref="B4:C4"/>
    <mergeCell ref="B5:C5"/>
    <mergeCell ref="B6:C6"/>
    <mergeCell ref="B11:G11"/>
    <mergeCell ref="B49:D49"/>
  </mergeCells>
  <conditionalFormatting sqref="B49">
    <cfRule type="expression" priority="2" aboveAverage="0" equalAverage="0" bottom="0" percent="0" rank="0" text="" dxfId="0">
      <formula>LEFT($B$49,7)="Repetir"</formula>
    </cfRule>
    <cfRule type="expression" priority="3" aboveAverage="0" equalAverage="0" bottom="0" percent="0" rank="0" text="" dxfId="1">
      <formula>LEFT($B$49,9)="Aceptable"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2026-09-20T20:28:30Z</dcterms:created>
  <dc:creator>openpyxl</dc:creator>
  <dc:description/>
  <dc:language>es-AR</dc:language>
  <cp:lastModifiedBy/>
  <dcterms:modified xsi:type="dcterms:W3CDTF">2026-09-20T20:28:30Z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